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teams.nlmk.ru/sites/usi/Shared Documents/Disclosure/2016_Q1/01_Trading_Update/06_NLMK_Site/"/>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[2]Assum!$B$12:$B$18</definedName>
    <definedName name="__123Graph_B" hidden="1">[2]Assum!$C$12:$C$18</definedName>
    <definedName name="__123Graph_C" hidden="1">[2]Assum!$D$12:$D$18</definedName>
    <definedName name="__123Graph_D" hidden="1">[2]Assum!$E$12:$E$18</definedName>
    <definedName name="__123Graph_E" hidden="1">[2]Assum!$F$12:$F$18</definedName>
    <definedName name="__123Graph_F" hidden="1">[3]inputs!#REF!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'[4]KBC-1996-500 MBEF-échéancier'!$C$19:$C$33</definedName>
    <definedName name="_xlnm._FilterDatabase" localSheetId="1" hidden="1">#REF!</definedName>
    <definedName name="_xlnm.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[5]Comps!$A$1:$AA$49</definedName>
    <definedName name="ACwvu.summary2." hidden="1">[5]Comps!$A$147:$AA$192</definedName>
    <definedName name="ACwvu.summary3." hidden="1">[5]Comps!$A$103:$AA$146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'[6]Share Price 2002'!#REF!</definedName>
    <definedName name="BLPH2" hidden="1">'[6]Share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[1]FACE!$C$5</definedName>
    <definedName name="Cwvu.GREY_ALL." hidden="1">#REF!</definedName>
    <definedName name="CY">[1]FACE!$D$5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[3]inputs!#REF!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[1]HD!$4:$4</definedName>
    <definedName name="rename_of_wrn.CSC" hidden="1">{"page1",#N/A,TRUE,"CSC";"page2",#N/A,TRUE,"CSC"}</definedName>
    <definedName name="RUQuater">[1]HD!$8:$8</definedName>
    <definedName name="RUYear">[1]HD!$7:$7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[5]Comps!$A$1:$AA$49</definedName>
    <definedName name="Swvu.summary2." hidden="1">[5]Comps!$A$147:$AA$192</definedName>
    <definedName name="Swvu.summary3." hidden="1">[5]Comps!$A$103:$AA$146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[1]HD!$3:$3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s="1"/>
  <c r="W177" i="1"/>
  <c r="W176" i="1"/>
  <c r="V176" i="1"/>
  <c r="R174" i="1"/>
  <c r="N174" i="1"/>
  <c r="P174" i="1"/>
  <c r="L174" i="1"/>
  <c r="S174" i="1"/>
  <c r="O174" i="1"/>
  <c r="K174" i="1"/>
  <c r="J174" i="1"/>
  <c r="I174" i="1"/>
  <c r="H174" i="1"/>
  <c r="G174" i="1"/>
  <c r="F174" i="1"/>
  <c r="E174" i="1"/>
  <c r="D174" i="1"/>
  <c r="W173" i="1"/>
  <c r="S171" i="1"/>
  <c r="O171" i="1"/>
  <c r="W172" i="1"/>
  <c r="V172" i="1"/>
  <c r="M171" i="1"/>
  <c r="T171" i="1"/>
  <c r="Q171" i="1"/>
  <c r="P171" i="1"/>
  <c r="L171" i="1"/>
  <c r="K171" i="1"/>
  <c r="J171" i="1"/>
  <c r="I171" i="1"/>
  <c r="H171" i="1"/>
  <c r="G171" i="1"/>
  <c r="F171" i="1"/>
  <c r="E171" i="1"/>
  <c r="D171" i="1"/>
  <c r="W170" i="1"/>
  <c r="V170" i="1"/>
  <c r="R167" i="1"/>
  <c r="K167" i="1"/>
  <c r="J167" i="1"/>
  <c r="I167" i="1"/>
  <c r="H167" i="1"/>
  <c r="G167" i="1"/>
  <c r="F167" i="1"/>
  <c r="E167" i="1"/>
  <c r="D167" i="1"/>
  <c r="W166" i="1"/>
  <c r="V166" i="1"/>
  <c r="V165" i="1"/>
  <c r="W163" i="1"/>
  <c r="V163" i="1"/>
  <c r="W162" i="1"/>
  <c r="V162" i="1"/>
  <c r="V161" i="1"/>
  <c r="W159" i="1"/>
  <c r="V159" i="1"/>
  <c r="O167" i="1"/>
  <c r="N167" i="1"/>
  <c r="W158" i="1"/>
  <c r="V158" i="1"/>
  <c r="T155" i="1"/>
  <c r="L155" i="1"/>
  <c r="W153" i="1"/>
  <c r="V153" i="1"/>
  <c r="W152" i="1"/>
  <c r="V152" i="1"/>
  <c r="Q155" i="1"/>
  <c r="P155" i="1"/>
  <c r="M155" i="1"/>
  <c r="W149" i="1"/>
  <c r="W148" i="1"/>
  <c r="V148" i="1"/>
  <c r="V143" i="1"/>
  <c r="W140" i="1"/>
  <c r="V140" i="1"/>
  <c r="W139" i="1"/>
  <c r="V139" i="1"/>
  <c r="R137" i="1"/>
  <c r="N137" i="1"/>
  <c r="V138" i="1"/>
  <c r="Q137" i="1"/>
  <c r="M137" i="1"/>
  <c r="T137" i="1"/>
  <c r="S137" i="1"/>
  <c r="P137" i="1"/>
  <c r="O137" i="1"/>
  <c r="L137" i="1"/>
  <c r="W136" i="1"/>
  <c r="V136" i="1"/>
  <c r="R124" i="1"/>
  <c r="R127" i="1" s="1"/>
  <c r="N124" i="1"/>
  <c r="N127" i="1" s="1"/>
  <c r="W123" i="1"/>
  <c r="V123" i="1"/>
  <c r="V122" i="1"/>
  <c r="S124" i="1"/>
  <c r="S127" i="1" s="1"/>
  <c r="P124" i="1"/>
  <c r="O124" i="1"/>
  <c r="O127" i="1" s="1"/>
  <c r="L124" i="1"/>
  <c r="W120" i="1"/>
  <c r="V120" i="1"/>
  <c r="W116" i="1"/>
  <c r="V116" i="1"/>
  <c r="W115" i="1"/>
  <c r="V115" i="1"/>
  <c r="K109" i="1"/>
  <c r="J109" i="1"/>
  <c r="I109" i="1"/>
  <c r="H109" i="1"/>
  <c r="G109" i="1"/>
  <c r="F109" i="1"/>
  <c r="E109" i="1"/>
  <c r="D109" i="1"/>
  <c r="W108" i="1"/>
  <c r="V108" i="1"/>
  <c r="O109" i="1"/>
  <c r="W107" i="1"/>
  <c r="V107" i="1"/>
  <c r="Q109" i="1"/>
  <c r="P109" i="1"/>
  <c r="M109" i="1"/>
  <c r="L109" i="1"/>
  <c r="W105" i="1"/>
  <c r="V105" i="1"/>
  <c r="W101" i="1"/>
  <c r="W100" i="1"/>
  <c r="V100" i="1"/>
  <c r="W97" i="1"/>
  <c r="V97" i="1"/>
  <c r="W92" i="1"/>
  <c r="V92" i="1"/>
  <c r="W89" i="1"/>
  <c r="N88" i="1"/>
  <c r="W85" i="1"/>
  <c r="V85" i="1"/>
  <c r="Q88" i="1"/>
  <c r="W84" i="1"/>
  <c r="V84" i="1"/>
  <c r="P88" i="1"/>
  <c r="L88" i="1"/>
  <c r="W82" i="1"/>
  <c r="V82" i="1"/>
  <c r="V76" i="1"/>
  <c r="T76" i="1"/>
  <c r="W76" i="1" s="1"/>
  <c r="S76" i="1"/>
  <c r="Q76" i="1"/>
  <c r="P76" i="1"/>
  <c r="O76" i="1"/>
  <c r="M76" i="1"/>
  <c r="L76" i="1"/>
  <c r="V75" i="1"/>
  <c r="W74" i="1"/>
  <c r="V74" i="1"/>
  <c r="W73" i="1"/>
  <c r="V73" i="1"/>
  <c r="V71" i="1"/>
  <c r="W70" i="1"/>
  <c r="V70" i="1"/>
  <c r="W69" i="1"/>
  <c r="V69" i="1"/>
  <c r="W68" i="1"/>
  <c r="V68" i="1"/>
  <c r="W67" i="1"/>
  <c r="V67" i="1"/>
  <c r="W66" i="1"/>
  <c r="V66" i="1"/>
  <c r="V65" i="1"/>
  <c r="V64" i="1"/>
  <c r="W64" i="1"/>
  <c r="V63" i="1"/>
  <c r="W62" i="1"/>
  <c r="V62" i="1"/>
  <c r="W61" i="1"/>
  <c r="V61" i="1"/>
  <c r="V60" i="1"/>
  <c r="S72" i="1"/>
  <c r="Q72" i="1"/>
  <c r="O72" i="1"/>
  <c r="M72" i="1"/>
  <c r="W59" i="1"/>
  <c r="V59" i="1"/>
  <c r="W55" i="1"/>
  <c r="V55" i="1"/>
  <c r="P53" i="1"/>
  <c r="W53" i="1" s="1"/>
  <c r="V54" i="1"/>
  <c r="W54" i="1"/>
  <c r="S53" i="1"/>
  <c r="Q53" i="1"/>
  <c r="O53" i="1"/>
  <c r="M53" i="1"/>
  <c r="T53" i="1"/>
  <c r="R53" i="1"/>
  <c r="N53" i="1"/>
  <c r="L53" i="1"/>
  <c r="W52" i="1"/>
  <c r="V52" i="1"/>
  <c r="W51" i="1"/>
  <c r="V51" i="1"/>
  <c r="V50" i="1"/>
  <c r="W49" i="1"/>
  <c r="W48" i="1"/>
  <c r="V48" i="1"/>
  <c r="R45" i="1"/>
  <c r="V47" i="1"/>
  <c r="W47" i="1"/>
  <c r="L45" i="1"/>
  <c r="V46" i="1"/>
  <c r="Q45" i="1"/>
  <c r="O45" i="1"/>
  <c r="M45" i="1"/>
  <c r="T45" i="1"/>
  <c r="S45" i="1"/>
  <c r="P45" i="1"/>
  <c r="W45" i="1" s="1"/>
  <c r="N45" i="1"/>
  <c r="W44" i="1"/>
  <c r="V44" i="1"/>
  <c r="R41" i="1"/>
  <c r="V43" i="1"/>
  <c r="W43" i="1"/>
  <c r="L41" i="1"/>
  <c r="V42" i="1"/>
  <c r="Q41" i="1"/>
  <c r="Q56" i="1" s="1"/>
  <c r="O41" i="1"/>
  <c r="M41" i="1"/>
  <c r="M56" i="1" s="1"/>
  <c r="T41" i="1"/>
  <c r="S41" i="1"/>
  <c r="S56" i="1" s="1"/>
  <c r="P41" i="1"/>
  <c r="N41" i="1"/>
  <c r="N56" i="1" s="1"/>
  <c r="W40" i="1"/>
  <c r="V40" i="1"/>
  <c r="W28" i="1"/>
  <c r="V28" i="1"/>
  <c r="W27" i="1"/>
  <c r="V27" i="1"/>
  <c r="V26" i="1"/>
  <c r="W25" i="1"/>
  <c r="V25" i="1"/>
  <c r="W24" i="1"/>
  <c r="V24" i="1"/>
  <c r="W22" i="1"/>
  <c r="V22" i="1"/>
  <c r="V21" i="1"/>
  <c r="W20" i="1"/>
  <c r="V20" i="1"/>
  <c r="W19" i="1"/>
  <c r="V19" i="1"/>
  <c r="K18" i="1"/>
  <c r="J18" i="1"/>
  <c r="I18" i="1"/>
  <c r="H18" i="1"/>
  <c r="G18" i="1"/>
  <c r="F18" i="1"/>
  <c r="E18" i="1"/>
  <c r="D18" i="1"/>
  <c r="V17" i="1"/>
  <c r="W16" i="1"/>
  <c r="V16" i="1"/>
  <c r="W15" i="1"/>
  <c r="V15" i="1"/>
  <c r="W14" i="1"/>
  <c r="V14" i="1"/>
  <c r="T18" i="1"/>
  <c r="S18" i="1"/>
  <c r="R18" i="1"/>
  <c r="Q18" i="1"/>
  <c r="P18" i="1"/>
  <c r="O18" i="1"/>
  <c r="N18" i="1"/>
  <c r="M18" i="1"/>
  <c r="L18" i="1"/>
  <c r="V12" i="1"/>
  <c r="W11" i="1"/>
  <c r="V11" i="1"/>
  <c r="D10" i="1"/>
  <c r="E4" i="1"/>
  <c r="E10" i="1" s="1"/>
  <c r="L56" i="1" l="1"/>
  <c r="R56" i="1"/>
  <c r="E170" i="1"/>
  <c r="E105" i="1"/>
  <c r="E136" i="1"/>
  <c r="E120" i="1"/>
  <c r="E97" i="1"/>
  <c r="E148" i="1"/>
  <c r="E115" i="1"/>
  <c r="E82" i="1"/>
  <c r="E59" i="1"/>
  <c r="E158" i="1"/>
  <c r="E40" i="1"/>
  <c r="W18" i="1"/>
  <c r="V18" i="1"/>
  <c r="O56" i="1"/>
  <c r="D136" i="1"/>
  <c r="D120" i="1"/>
  <c r="D97" i="1"/>
  <c r="D158" i="1"/>
  <c r="D148" i="1"/>
  <c r="D105" i="1"/>
  <c r="D170" i="1"/>
  <c r="W83" i="1"/>
  <c r="V83" i="1"/>
  <c r="W91" i="1"/>
  <c r="V91" i="1"/>
  <c r="W12" i="1"/>
  <c r="W17" i="1"/>
  <c r="W21" i="1"/>
  <c r="W26" i="1"/>
  <c r="P56" i="1"/>
  <c r="W41" i="1"/>
  <c r="D82" i="1"/>
  <c r="V86" i="1"/>
  <c r="W86" i="1"/>
  <c r="S109" i="1"/>
  <c r="N171" i="1"/>
  <c r="N76" i="1"/>
  <c r="R171" i="1"/>
  <c r="R76" i="1"/>
  <c r="W42" i="1"/>
  <c r="W46" i="1"/>
  <c r="V49" i="1"/>
  <c r="L72" i="1"/>
  <c r="P72" i="1"/>
  <c r="T72" i="1"/>
  <c r="W63" i="1"/>
  <c r="W65" i="1"/>
  <c r="R88" i="1"/>
  <c r="W87" i="1"/>
  <c r="V87" i="1"/>
  <c r="T88" i="1"/>
  <c r="W99" i="1"/>
  <c r="V99" i="1"/>
  <c r="W106" i="1"/>
  <c r="V106" i="1"/>
  <c r="T109" i="1"/>
  <c r="D115" i="1"/>
  <c r="L127" i="1"/>
  <c r="P127" i="1"/>
  <c r="T124" i="1"/>
  <c r="V121" i="1"/>
  <c r="W121" i="1"/>
  <c r="V137" i="1"/>
  <c r="W137" i="1"/>
  <c r="V141" i="1"/>
  <c r="W141" i="1"/>
  <c r="O155" i="1"/>
  <c r="S155" i="1"/>
  <c r="V155" i="1" s="1"/>
  <c r="V149" i="1"/>
  <c r="W151" i="1"/>
  <c r="V151" i="1"/>
  <c r="L167" i="1"/>
  <c r="P167" i="1"/>
  <c r="T167" i="1"/>
  <c r="W171" i="1"/>
  <c r="V171" i="1"/>
  <c r="W175" i="1"/>
  <c r="T174" i="1"/>
  <c r="V175" i="1"/>
  <c r="D59" i="1"/>
  <c r="W155" i="1"/>
  <c r="F4" i="1"/>
  <c r="D40" i="1"/>
  <c r="T56" i="1"/>
  <c r="V41" i="1"/>
  <c r="V45" i="1"/>
  <c r="W50" i="1"/>
  <c r="V53" i="1"/>
  <c r="N72" i="1"/>
  <c r="R72" i="1"/>
  <c r="W71" i="1"/>
  <c r="W75" i="1"/>
  <c r="M88" i="1"/>
  <c r="N109" i="1"/>
  <c r="R109" i="1"/>
  <c r="W126" i="1"/>
  <c r="V126" i="1"/>
  <c r="V160" i="1"/>
  <c r="W160" i="1"/>
  <c r="V164" i="1"/>
  <c r="W164" i="1"/>
  <c r="W60" i="1"/>
  <c r="V89" i="1"/>
  <c r="V101" i="1"/>
  <c r="V125" i="1"/>
  <c r="W125" i="1"/>
  <c r="W138" i="1"/>
  <c r="W143" i="1"/>
  <c r="M167" i="1"/>
  <c r="Q167" i="1"/>
  <c r="V173" i="1"/>
  <c r="M174" i="1"/>
  <c r="Q174" i="1"/>
  <c r="V177" i="1"/>
  <c r="O88" i="1"/>
  <c r="S88" i="1"/>
  <c r="V90" i="1"/>
  <c r="W90" i="1"/>
  <c r="V98" i="1"/>
  <c r="W98" i="1"/>
  <c r="M124" i="1"/>
  <c r="M127" i="1" s="1"/>
  <c r="Q124" i="1"/>
  <c r="Q127" i="1" s="1"/>
  <c r="W122" i="1"/>
  <c r="N155" i="1"/>
  <c r="R155" i="1"/>
  <c r="V150" i="1"/>
  <c r="W150" i="1"/>
  <c r="V154" i="1"/>
  <c r="W154" i="1"/>
  <c r="W161" i="1"/>
  <c r="W165" i="1"/>
  <c r="S167" i="1"/>
  <c r="T127" i="1" l="1"/>
  <c r="V124" i="1"/>
  <c r="W124" i="1"/>
  <c r="V109" i="1"/>
  <c r="W109" i="1"/>
  <c r="F10" i="1"/>
  <c r="G4" i="1"/>
  <c r="V88" i="1"/>
  <c r="W88" i="1"/>
  <c r="V174" i="1"/>
  <c r="W174" i="1"/>
  <c r="V167" i="1"/>
  <c r="W167" i="1"/>
  <c r="W56" i="1"/>
  <c r="V56" i="1"/>
  <c r="W72" i="1"/>
  <c r="V72" i="1"/>
  <c r="G10" i="1" l="1"/>
  <c r="H4" i="1"/>
  <c r="F115" i="1"/>
  <c r="F170" i="1"/>
  <c r="F105" i="1"/>
  <c r="F158" i="1"/>
  <c r="F97" i="1"/>
  <c r="F136" i="1"/>
  <c r="F120" i="1"/>
  <c r="F59" i="1"/>
  <c r="F82" i="1"/>
  <c r="F40" i="1"/>
  <c r="F148" i="1"/>
  <c r="W127" i="1"/>
  <c r="V127" i="1"/>
  <c r="H10" i="1" l="1"/>
  <c r="I4" i="1"/>
  <c r="G158" i="1"/>
  <c r="G148" i="1"/>
  <c r="G115" i="1"/>
  <c r="G136" i="1"/>
  <c r="G59" i="1"/>
  <c r="G120" i="1"/>
  <c r="G82" i="1"/>
  <c r="G105" i="1"/>
  <c r="G40" i="1"/>
  <c r="G170" i="1"/>
  <c r="G97" i="1"/>
  <c r="I10" i="1" l="1"/>
  <c r="J4" i="1"/>
  <c r="H136" i="1"/>
  <c r="H120" i="1"/>
  <c r="H97" i="1"/>
  <c r="H158" i="1"/>
  <c r="H148" i="1"/>
  <c r="H170" i="1"/>
  <c r="H105" i="1"/>
  <c r="H40" i="1"/>
  <c r="H115" i="1"/>
  <c r="H82" i="1"/>
  <c r="H59" i="1"/>
  <c r="J10" i="1" l="1"/>
  <c r="K4" i="1"/>
  <c r="I170" i="1"/>
  <c r="I105" i="1"/>
  <c r="I136" i="1"/>
  <c r="I120" i="1"/>
  <c r="I97" i="1"/>
  <c r="I82" i="1"/>
  <c r="I148" i="1"/>
  <c r="I115" i="1"/>
  <c r="I59" i="1"/>
  <c r="I158" i="1"/>
  <c r="I40" i="1"/>
  <c r="K10" i="1" l="1"/>
  <c r="L4" i="1"/>
  <c r="J115" i="1"/>
  <c r="J170" i="1"/>
  <c r="J105" i="1"/>
  <c r="J97" i="1"/>
  <c r="J158" i="1"/>
  <c r="J82" i="1"/>
  <c r="J148" i="1"/>
  <c r="J59" i="1"/>
  <c r="J40" i="1"/>
  <c r="J136" i="1"/>
  <c r="J120" i="1"/>
  <c r="L10" i="1" l="1"/>
  <c r="M4" i="1"/>
  <c r="K158" i="1"/>
  <c r="K148" i="1"/>
  <c r="K115" i="1"/>
  <c r="K120" i="1"/>
  <c r="K59" i="1"/>
  <c r="K136" i="1"/>
  <c r="K82" i="1"/>
  <c r="K97" i="1"/>
  <c r="K40" i="1"/>
  <c r="K170" i="1"/>
  <c r="K105" i="1"/>
  <c r="M10" i="1" l="1"/>
  <c r="N4" i="1"/>
  <c r="L136" i="1"/>
  <c r="L120" i="1"/>
  <c r="L97" i="1"/>
  <c r="L158" i="1"/>
  <c r="L148" i="1"/>
  <c r="L105" i="1"/>
  <c r="L170" i="1"/>
  <c r="L115" i="1"/>
  <c r="L40" i="1"/>
  <c r="L82" i="1"/>
  <c r="L59" i="1"/>
  <c r="N10" i="1" l="1"/>
  <c r="O4" i="1"/>
  <c r="M170" i="1"/>
  <c r="M105" i="1"/>
  <c r="M136" i="1"/>
  <c r="M120" i="1"/>
  <c r="M97" i="1"/>
  <c r="M148" i="1"/>
  <c r="M115" i="1"/>
  <c r="M82" i="1"/>
  <c r="M59" i="1"/>
  <c r="M158" i="1"/>
  <c r="M40" i="1"/>
  <c r="O10" i="1" l="1"/>
  <c r="P4" i="1"/>
  <c r="N115" i="1"/>
  <c r="N170" i="1"/>
  <c r="N105" i="1"/>
  <c r="N158" i="1"/>
  <c r="N97" i="1"/>
  <c r="N59" i="1"/>
  <c r="N148" i="1"/>
  <c r="N136" i="1"/>
  <c r="N120" i="1"/>
  <c r="N82" i="1"/>
  <c r="N40" i="1"/>
  <c r="P10" i="1" l="1"/>
  <c r="Q4" i="1"/>
  <c r="O158" i="1"/>
  <c r="O148" i="1"/>
  <c r="O115" i="1"/>
  <c r="O136" i="1"/>
  <c r="O59" i="1"/>
  <c r="O120" i="1"/>
  <c r="O82" i="1"/>
  <c r="O40" i="1"/>
  <c r="O105" i="1"/>
  <c r="O97" i="1"/>
  <c r="O170" i="1"/>
  <c r="Q10" i="1" l="1"/>
  <c r="R4" i="1"/>
  <c r="P136" i="1"/>
  <c r="P120" i="1"/>
  <c r="P97" i="1"/>
  <c r="P158" i="1"/>
  <c r="P148" i="1"/>
  <c r="P170" i="1"/>
  <c r="P105" i="1"/>
  <c r="P40" i="1"/>
  <c r="P82" i="1"/>
  <c r="P115" i="1"/>
  <c r="P59" i="1"/>
  <c r="R10" i="1" l="1"/>
  <c r="S4" i="1"/>
  <c r="Q170" i="1"/>
  <c r="Q105" i="1"/>
  <c r="Q82" i="1"/>
  <c r="Q136" i="1"/>
  <c r="Q120" i="1"/>
  <c r="Q97" i="1"/>
  <c r="Q148" i="1"/>
  <c r="Q115" i="1"/>
  <c r="Q59" i="1"/>
  <c r="Q40" i="1"/>
  <c r="Q158" i="1"/>
  <c r="S10" i="1" l="1"/>
  <c r="T4" i="1"/>
  <c r="T10" i="1" s="1"/>
  <c r="R115" i="1"/>
  <c r="R170" i="1"/>
  <c r="R105" i="1"/>
  <c r="R97" i="1"/>
  <c r="R82" i="1"/>
  <c r="R158" i="1"/>
  <c r="R148" i="1"/>
  <c r="R136" i="1"/>
  <c r="R120" i="1"/>
  <c r="R59" i="1"/>
  <c r="R40" i="1"/>
  <c r="T136" i="1" l="1"/>
  <c r="T120" i="1"/>
  <c r="T97" i="1"/>
  <c r="T158" i="1"/>
  <c r="T148" i="1"/>
  <c r="T105" i="1"/>
  <c r="T170" i="1"/>
  <c r="T82" i="1"/>
  <c r="T40" i="1"/>
  <c r="T59" i="1"/>
  <c r="T115" i="1"/>
  <c r="S158" i="1"/>
  <c r="S148" i="1"/>
  <c r="S115" i="1"/>
  <c r="S120" i="1"/>
  <c r="S59" i="1"/>
  <c r="S136" i="1"/>
  <c r="S170" i="1"/>
  <c r="S82" i="1"/>
  <c r="S105" i="1"/>
  <c r="S40" i="1"/>
  <c r="S97" i="1"/>
</calcChain>
</file>

<file path=xl/sharedStrings.xml><?xml version="1.0" encoding="utf-8"?>
<sst xmlns="http://schemas.openxmlformats.org/spreadsheetml/2006/main" count="172" uniqueCount="121">
  <si>
    <r>
      <t xml:space="preserve">NLMK Q1 2016 operating results </t>
    </r>
    <r>
      <rPr>
        <b/>
        <vertAlign val="superscript"/>
        <sz val="11"/>
        <color rgb="FF404040"/>
        <rFont val="Calibri"/>
        <family val="2"/>
        <charset val="204"/>
      </rPr>
      <t>1</t>
    </r>
  </si>
  <si>
    <t>KEY OPERATING DATA</t>
  </si>
  <si>
    <t xml:space="preserve">NLMK Group </t>
  </si>
  <si>
    <t>Production, m t</t>
  </si>
  <si>
    <t>QoQ</t>
  </si>
  <si>
    <t>YoY</t>
  </si>
  <si>
    <t>Crude steel production</t>
  </si>
  <si>
    <t>Capacity utilization</t>
  </si>
  <si>
    <t>Sales, m t</t>
  </si>
  <si>
    <r>
      <t xml:space="preserve">Semi-finished steel </t>
    </r>
    <r>
      <rPr>
        <vertAlign val="superscript"/>
        <sz val="11"/>
        <color rgb="FF404040"/>
        <rFont val="Calibri"/>
        <family val="2"/>
        <charset val="204"/>
      </rPr>
      <t>2</t>
    </r>
  </si>
  <si>
    <t>Finished steel</t>
  </si>
  <si>
    <t>Flat</t>
  </si>
  <si>
    <t>Long</t>
  </si>
  <si>
    <t>Total consolidated sales</t>
  </si>
  <si>
    <r>
      <t xml:space="preserve">Sales to local markets of the Group </t>
    </r>
    <r>
      <rPr>
        <vertAlign val="superscript"/>
        <sz val="11"/>
        <color rgb="FF404040"/>
        <rFont val="Calibri"/>
        <family val="2"/>
        <charset val="204"/>
      </rPr>
      <t>3</t>
    </r>
  </si>
  <si>
    <t>Slabs sales to NBH</t>
  </si>
  <si>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</si>
  <si>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</si>
  <si>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</si>
  <si>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</si>
  <si>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</si>
  <si>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</si>
  <si>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</si>
  <si>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</si>
  <si>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</si>
  <si>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r>
      <rPr>
        <vertAlign val="superscript"/>
        <sz val="8"/>
        <color rgb="FF404040"/>
        <rFont val="Calibri"/>
        <family val="2"/>
        <charset val="204"/>
      </rPr>
      <t>1</t>
    </r>
    <r>
      <rPr>
        <sz val="8"/>
        <color rgb="FF404040"/>
        <rFont val="Calibri"/>
        <family val="2"/>
        <charset val="204"/>
      </rPr>
      <t xml:space="preserve"> Q1 2016 production and sales data is preliminary and subject to further adjustment/change.</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</si>
  <si>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</si>
  <si>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for the Russian assets of the Group is Russia, for NLMK USA is North America and for the Dansteel is Europe Union.</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</si>
  <si>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</si>
  <si>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</si>
  <si>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</si>
  <si>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</si>
  <si>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</si>
  <si>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</si>
  <si>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</si>
  <si>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</si>
  <si>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</si>
  <si>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</si>
  <si>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</si>
  <si>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</si>
  <si>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</si>
  <si>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</si>
  <si>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</si>
  <si>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</si>
  <si>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</si>
  <si>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</si>
  <si>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</si>
  <si>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</si>
  <si>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</si>
  <si>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</si>
  <si>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</si>
  <si>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</si>
  <si>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</si>
  <si>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</si>
  <si>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Steel segment companies include Novolipetsk, VIZ-Steel, trading companies and Altai-Koks. Novolipetsk and VIZ sales are calculated as consolidated sales (including trading companies turnover).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</si>
  <si>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</si>
  <si>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</si>
  <si>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</si>
  <si>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</si>
  <si>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</si>
  <si>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</si>
  <si>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NSMMZ</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</si>
  <si>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</si>
  <si>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</si>
  <si>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Long Products Division includes NSMMZ (the Urals based EAF mini-mill), NLMK Metalware, NLMK Kaluga and scrap collecting facilities.  Segment sales in the sales table are presented without sales through traders.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</si>
  <si>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</si>
  <si>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</si>
  <si>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</si>
  <si>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</si>
  <si>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</si>
  <si>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t xml:space="preserve">Total rolled steel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</si>
  <si>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</si>
  <si>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 In Q1 2016 slab sales totaled 0.1 kt. In Q1’15, Q2’15, Q3'15 and Q4’15 slab sales totaled 3,000 t, 1,000 t, 2,000 t, and 1,000 t, respectively.</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</si>
  <si>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</si>
  <si>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</si>
  <si>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</si>
  <si>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</si>
  <si>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</si>
  <si>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</si>
  <si>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</si>
  <si>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</si>
  <si>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NLMK Coating (France)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</si>
  <si>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</si>
  <si>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</si>
  <si>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</si>
  <si>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</si>
  <si>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</si>
  <si>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</si>
  <si>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</si>
  <si>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</si>
  <si>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</si>
  <si>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</si>
  <si>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</si>
  <si>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</si>
  <si>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</si>
  <si>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</si>
  <si>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Novolipetsk (main production site)</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</si>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</sst>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6"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7" fillId="0" borderId="0" xfId="1" applyFont="1" applyFill="1" applyBorder="1" applyAlignment="1">
      <alignment horizontal="left" wrapText="1"/>
    </xf>
    <xf numFmtId="164" fontId="18" fillId="0" borderId="0" xfId="1" applyNumberFormat="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xfId="0" builtinId="0"/>
    <cellStyle name="Normal 2" xfId="3"/>
    <cellStyle name="Percent 2" xfId="4"/>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27358</xdr:colOff>
      <xdr:row>0</xdr:row>
      <xdr:rowOff>102913</xdr:rowOff>
    </xdr:from>
    <xdr:to>
      <xdr:col>1</xdr:col>
      <xdr:colOff>585548</xdr:colOff>
      <xdr:row>2</xdr:row>
      <xdr:rowOff>105297</xdr:rowOff>
    </xdr:to>
    <xdr:pic>
      <xdr:nvPicPr>
        <xdr:cNvPr id="2" name="Рисунок 1"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3" name="Рисунок 2"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RUS"/>
      <sheetName val="FACE"/>
      <sheetName val="A"/>
      <sheetName val="HD"/>
      <sheetName val="Sales"/>
      <sheetName val="TECH"/>
      <sheetName val="Production"/>
      <sheetName val="Ex-&gt;"/>
      <sheetName val="TU"/>
      <sheetName val="Capacities"/>
      <sheetName val="ОР"/>
      <sheetName val="Мощности"/>
      <sheetName val="TECHRUS"/>
      <sheetName val="ПРОВЕРКА"/>
    </sheetNames>
    <sheetDataSet>
      <sheetData sheetId="0"/>
      <sheetData sheetId="1">
        <row r="5">
          <cell r="C5" t="str">
            <v>Q1</v>
          </cell>
          <cell r="D5">
            <v>2016</v>
          </cell>
        </row>
      </sheetData>
      <sheetData sheetId="2"/>
      <sheetData sheetId="3">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s>
    <sheetDataSet>
      <sheetData sheetId="0"/>
      <sheetData sheetId="1"/>
      <sheetData sheetId="2"/>
      <sheetData sheetId="3"/>
      <sheetData sheetId="4"/>
      <sheetData sheetId="5">
        <row r="8">
          <cell r="B8">
            <v>39448</v>
          </cell>
        </row>
      </sheetData>
      <sheetData sheetId="6"/>
      <sheetData sheetId="7">
        <row r="12">
          <cell r="BE12">
            <v>0</v>
          </cell>
        </row>
      </sheetData>
      <sheetData sheetId="8">
        <row r="12">
          <cell r="AU12">
            <v>0</v>
          </cell>
        </row>
      </sheetData>
      <sheetData sheetId="9"/>
      <sheetData sheetId="10"/>
      <sheetData sheetId="11"/>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NLMK CMD">
  <a:themeElements>
    <a:clrScheme name="Template_CMD">
      <a:dk1>
        <a:sysClr val="windowText" lastClr="000000"/>
      </a:dk1>
      <a:lt1>
        <a:sysClr val="window" lastClr="FFFFFF"/>
      </a:lt1>
      <a:dk2>
        <a:srgbClr val="6C9DCE"/>
      </a:dk2>
      <a:lt2>
        <a:srgbClr val="898989"/>
      </a:lt2>
      <a:accent1>
        <a:srgbClr val="336699"/>
      </a:accent1>
      <a:accent2>
        <a:srgbClr val="FFCDCD"/>
      </a:accent2>
      <a:accent3>
        <a:srgbClr val="808080"/>
      </a:accent3>
      <a:accent4>
        <a:srgbClr val="646464"/>
      </a:accent4>
      <a:accent5>
        <a:srgbClr val="A3C2E0"/>
      </a:accent5>
      <a:accent6>
        <a:srgbClr val="C00000"/>
      </a:accent6>
      <a:hlink>
        <a:srgbClr val="8E8C46"/>
      </a:hlink>
      <a:folHlink>
        <a:srgbClr val="800080"/>
      </a:folHlink>
    </a:clrScheme>
    <a:fontScheme name="Тема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Тема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NLMK CMD" id="{4EE1B454-465A-4926-B0BF-9233D4D0CE9D}" vid="{E07B4BC1-B07C-4973-86EE-6E926850548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97"/>
  <sheetViews>
    <sheetView showGridLines="0" tabSelected="1" zoomScale="85" zoomScaleNormal="85" workbookViewId="0">
      <selection activeCell="E3" sqref="E3"/>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customWidth="1" outlineLevel="1"/>
    <col min="7" max="7" width="9.42578125" style="1" customWidth="1"/>
    <col min="8" max="10" width="9.42578125" style="1" customWidth="1" outlineLevel="1"/>
    <col min="11" max="11" width="10" style="1" customWidth="1"/>
    <col min="12" max="14" width="10" style="1" customWidth="1" outlineLevel="1"/>
    <col min="15" max="15" width="10" style="1" customWidth="1"/>
    <col min="16" max="16" width="10" style="1" customWidth="1" outlineLevel="1"/>
    <col min="17" max="18" width="10" style="4" customWidth="1" outlineLevel="1"/>
    <col min="19" max="19" width="10" style="4" customWidth="1"/>
    <col min="20" max="20" width="10" style="1" customWidth="1"/>
    <col min="21" max="21" width="1.7109375" style="5" customWidth="1"/>
    <col min="22" max="23" width="9.42578125" style="6" customWidth="1"/>
    <col min="24" max="24" width="1.7109375" style="1" customWidth="1"/>
    <col min="25" max="27" width="9.140625" style="1" customWidth="1"/>
    <col min="28" max="28" width="1.7109375" style="1" customWidth="1"/>
    <col min="29" max="32" width="0" style="1" hidden="1" customWidth="1"/>
    <col min="33" max="16384" width="9.140625" style="1" hidden="1"/>
  </cols>
  <sheetData>
    <row r="1" spans="1:26" ht="5.0999999999999996" customHeight="1" x14ac:dyDescent="0.25"/>
    <row r="2" spans="1:26" x14ac:dyDescent="0.25">
      <c r="B2" s="7"/>
    </row>
    <row r="3" spans="1:26" x14ac:dyDescent="0.25"/>
    <row r="4" spans="1:26" ht="17.25" x14ac:dyDescent="0.25">
      <c r="B4" s="8" t="s">
        <v>0</v>
      </c>
      <c r="D4" s="9">
        <v>40999</v>
      </c>
      <c r="E4" s="9">
        <f>EOMONTH(D4,3)</f>
        <v>41090</v>
      </c>
      <c r="F4" s="9">
        <f t="shared" ref="F4:T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10"/>
    </row>
    <row r="5" spans="1:26" ht="5.0999999999999996" customHeight="1" x14ac:dyDescent="0.25">
      <c r="B5" s="8"/>
      <c r="D5" s="11"/>
      <c r="E5" s="11"/>
      <c r="F5" s="11"/>
      <c r="G5" s="11"/>
      <c r="H5" s="11"/>
      <c r="I5" s="11"/>
      <c r="J5" s="11"/>
      <c r="K5" s="11"/>
      <c r="L5" s="11"/>
      <c r="M5" s="11"/>
      <c r="N5" s="11"/>
      <c r="O5" s="11"/>
      <c r="P5" s="11"/>
      <c r="Q5" s="11"/>
      <c r="R5" s="11"/>
      <c r="S5" s="11"/>
      <c r="T5" s="11"/>
      <c r="U5" s="12"/>
    </row>
    <row r="6" spans="1:26" ht="15.75" x14ac:dyDescent="0.25">
      <c r="B6" s="13" t="s">
        <v>1</v>
      </c>
      <c r="C6" s="14"/>
      <c r="D6" s="14"/>
      <c r="E6" s="14"/>
      <c r="F6" s="14"/>
      <c r="G6" s="14"/>
      <c r="H6" s="14"/>
      <c r="I6" s="14"/>
      <c r="J6" s="14"/>
      <c r="K6" s="14"/>
      <c r="L6" s="14"/>
      <c r="M6" s="14"/>
      <c r="N6" s="14"/>
      <c r="O6" s="14"/>
      <c r="P6" s="14"/>
      <c r="Q6" s="14"/>
      <c r="R6" s="14"/>
      <c r="S6" s="14"/>
      <c r="T6" s="14"/>
      <c r="U6" s="15"/>
      <c r="V6" s="16"/>
      <c r="W6" s="16"/>
      <c r="X6" s="4"/>
      <c r="Y6" s="4"/>
    </row>
    <row r="7" spans="1:26" ht="5.0999999999999996" customHeight="1" x14ac:dyDescent="0.25">
      <c r="B7" s="17"/>
      <c r="C7" s="18"/>
      <c r="D7" s="18"/>
      <c r="E7" s="18"/>
      <c r="F7" s="18"/>
      <c r="G7" s="18"/>
      <c r="H7" s="18"/>
      <c r="I7" s="18"/>
      <c r="J7" s="18"/>
      <c r="K7" s="19"/>
      <c r="L7" s="19"/>
      <c r="M7" s="19"/>
      <c r="N7" s="19"/>
      <c r="O7" s="19"/>
      <c r="P7" s="19"/>
      <c r="Q7" s="20"/>
      <c r="R7" s="20"/>
      <c r="S7" s="20"/>
      <c r="T7" s="19"/>
      <c r="U7" s="21"/>
      <c r="V7" s="16"/>
      <c r="W7" s="16"/>
    </row>
    <row r="8" spans="1:26" x14ac:dyDescent="0.25">
      <c r="A8" s="22"/>
      <c r="B8" s="8" t="s">
        <v>2</v>
      </c>
      <c r="C8" s="23"/>
      <c r="D8" s="23"/>
      <c r="E8" s="23"/>
      <c r="F8" s="23"/>
      <c r="G8" s="23"/>
      <c r="H8" s="23"/>
      <c r="I8" s="23"/>
      <c r="J8" s="23"/>
      <c r="K8" s="23"/>
      <c r="L8" s="23"/>
      <c r="M8" s="23"/>
      <c r="N8" s="23"/>
      <c r="O8" s="23"/>
      <c r="P8" s="23"/>
      <c r="Q8" s="23"/>
      <c r="R8" s="23"/>
      <c r="S8" s="23"/>
      <c r="T8" s="23"/>
      <c r="U8" s="24"/>
      <c r="V8" s="25"/>
      <c r="W8" s="25"/>
    </row>
    <row r="9" spans="1:26" ht="5.0999999999999996" customHeight="1" x14ac:dyDescent="0.25">
      <c r="B9" s="8"/>
      <c r="Q9" s="1"/>
      <c r="R9" s="1"/>
      <c r="S9" s="1"/>
    </row>
    <row r="10" spans="1:26" x14ac:dyDescent="0.25">
      <c r="B10" s="26" t="s">
        <v>3</v>
      </c>
      <c r="C10" s="27"/>
      <c r="D10" s="28" t="str">
        <f>"Q"&amp;MONTH(D4)/3&amp;" "&amp;YEAR(D4)</f>
        <v>Q1 2012</v>
      </c>
      <c r="E10" s="28" t="str">
        <f t="shared" ref="E10:T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9" t="str">
        <f t="shared" si="1"/>
        <v>Q1 2016</v>
      </c>
      <c r="U10" s="30"/>
      <c r="V10" s="31" t="s">
        <v>4</v>
      </c>
      <c r="W10" s="31" t="s">
        <v>5</v>
      </c>
    </row>
    <row r="11" spans="1:26" x14ac:dyDescent="0.25">
      <c r="B11" s="32" t="s">
        <v>6</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5">
        <v>3.9756587760771001</v>
      </c>
      <c r="U11" s="36"/>
      <c r="V11" s="37">
        <f ca="1">OFFSET(U11,0,-1)/OFFSET(U11,0,-2)-1</f>
        <v>2.88656614188183E-2</v>
      </c>
      <c r="W11" s="37">
        <f ca="1">OFFSET(U11,0,-1)/OFFSET(U11,0,-5)-1</f>
        <v>2.6208022984736346E-2</v>
      </c>
    </row>
    <row r="12" spans="1:26" ht="15" customHeight="1" x14ac:dyDescent="0.25">
      <c r="B12" s="32" t="s">
        <v>7</v>
      </c>
      <c r="D12" s="38">
        <v>0.93919133419133405</v>
      </c>
      <c r="E12" s="38">
        <v>0.96230045665621633</v>
      </c>
      <c r="F12" s="38">
        <v>0.96282828594199643</v>
      </c>
      <c r="G12" s="38">
        <v>0.93951056143399003</v>
      </c>
      <c r="H12" s="38">
        <v>0.93570196176444875</v>
      </c>
      <c r="I12" s="38">
        <v>0.94027231053570992</v>
      </c>
      <c r="J12" s="38">
        <v>0.95713909326307955</v>
      </c>
      <c r="K12" s="38">
        <v>0.95841863851279241</v>
      </c>
      <c r="L12" s="38">
        <v>0.93993377882797036</v>
      </c>
      <c r="M12" s="38">
        <v>0.94203009274374983</v>
      </c>
      <c r="N12" s="38">
        <v>0.96499148245054345</v>
      </c>
      <c r="O12" s="38">
        <v>0.97585091630004439</v>
      </c>
      <c r="P12" s="38">
        <v>0.94297368296945949</v>
      </c>
      <c r="Q12" s="39">
        <v>0.93909949515775304</v>
      </c>
      <c r="R12" s="39">
        <v>0.93119349584766864</v>
      </c>
      <c r="S12" s="39">
        <v>0.92400885302946034</v>
      </c>
      <c r="T12" s="40">
        <v>0.93429397024269367</v>
      </c>
      <c r="U12" s="41"/>
      <c r="V12" s="42">
        <f ca="1">(OFFSET(U12,0,-1)-OFFSET(U12,0,-2))*100</f>
        <v>1.028511721323333</v>
      </c>
      <c r="W12" s="42">
        <f ca="1">(OFFSET(U12,0,-1)-OFFSET(U12,0,-5))*100</f>
        <v>-0.86797127267658203</v>
      </c>
      <c r="Z12" s="43"/>
    </row>
    <row r="13" spans="1:26" ht="15" customHeight="1" x14ac:dyDescent="0.25">
      <c r="B13" s="44" t="s">
        <v>8</v>
      </c>
      <c r="D13" s="33"/>
      <c r="E13" s="33"/>
      <c r="F13" s="33"/>
      <c r="G13" s="33"/>
      <c r="H13" s="33"/>
      <c r="I13" s="33"/>
      <c r="J13" s="33"/>
      <c r="K13" s="33"/>
      <c r="L13" s="33"/>
      <c r="M13" s="33"/>
      <c r="N13" s="33"/>
      <c r="O13" s="33"/>
      <c r="P13" s="33"/>
      <c r="Q13" s="34"/>
      <c r="R13" s="34"/>
      <c r="S13" s="34"/>
      <c r="T13" s="35"/>
      <c r="U13" s="36"/>
      <c r="V13" s="45"/>
      <c r="W13" s="46"/>
    </row>
    <row r="14" spans="1:26" ht="17.25" x14ac:dyDescent="0.25">
      <c r="B14" s="47" t="s">
        <v>9</v>
      </c>
      <c r="D14" s="33">
        <v>1.1113733459999999</v>
      </c>
      <c r="E14" s="33">
        <v>0.99919214578095994</v>
      </c>
      <c r="F14" s="33">
        <v>1.1841847606293356</v>
      </c>
      <c r="G14" s="33">
        <v>1.2818568820454397</v>
      </c>
      <c r="H14" s="33">
        <v>1.172712854772</v>
      </c>
      <c r="I14" s="33">
        <v>1.0284018884136004</v>
      </c>
      <c r="J14" s="33">
        <v>0.82366697393439969</v>
      </c>
      <c r="K14" s="33">
        <v>1.3389724841802897</v>
      </c>
      <c r="L14" s="33">
        <v>1.3879529169693998</v>
      </c>
      <c r="M14" s="33">
        <v>1.0613945590542497</v>
      </c>
      <c r="N14" s="33">
        <v>1.0224543805775002</v>
      </c>
      <c r="O14" s="33">
        <v>1.4308823734825005</v>
      </c>
      <c r="P14" s="33">
        <v>1.6255186227982978</v>
      </c>
      <c r="Q14" s="34">
        <v>1.4269450151082996</v>
      </c>
      <c r="R14" s="34">
        <v>1.3621501874389483</v>
      </c>
      <c r="S14" s="34">
        <v>1.6551223198855987</v>
      </c>
      <c r="T14" s="35">
        <v>1.515397045928728</v>
      </c>
      <c r="U14" s="36"/>
      <c r="V14" s="37">
        <f ca="1">OFFSET(U14,0,-1)/OFFSET(U14,0,-2)-1</f>
        <v>-8.4419907989959575E-2</v>
      </c>
      <c r="W14" s="37">
        <f ca="1">OFFSET(U14,0,-1)/OFFSET(U14,0,-5)-1</f>
        <v>-6.7745503081347525E-2</v>
      </c>
    </row>
    <row r="15" spans="1:26" x14ac:dyDescent="0.25">
      <c r="B15" s="47" t="s">
        <v>10</v>
      </c>
      <c r="D15" s="33">
        <v>2.7608578736847211</v>
      </c>
      <c r="E15" s="33">
        <v>2.8188665918782476</v>
      </c>
      <c r="F15" s="33">
        <v>2.6320487589865778</v>
      </c>
      <c r="G15" s="33">
        <v>2.3965548358933648</v>
      </c>
      <c r="H15" s="33">
        <v>2.590595242762741</v>
      </c>
      <c r="I15" s="33">
        <v>2.7451286908839987</v>
      </c>
      <c r="J15" s="33">
        <v>2.9003569312183992</v>
      </c>
      <c r="K15" s="33">
        <v>2.2281096273750998</v>
      </c>
      <c r="L15" s="33">
        <v>2.5039297199178998</v>
      </c>
      <c r="M15" s="33">
        <v>2.7725520297024997</v>
      </c>
      <c r="N15" s="33">
        <v>2.5579134356491005</v>
      </c>
      <c r="O15" s="33">
        <v>2.4146995667149502</v>
      </c>
      <c r="P15" s="33">
        <v>2.3322472574573996</v>
      </c>
      <c r="Q15" s="34">
        <v>2.5846365409007497</v>
      </c>
      <c r="R15" s="34">
        <v>2.7606090178099487</v>
      </c>
      <c r="S15" s="34">
        <v>2.1155064098846985</v>
      </c>
      <c r="T15" s="35">
        <v>2.5284541876079496</v>
      </c>
      <c r="U15" s="36"/>
      <c r="V15" s="37">
        <f ca="1">OFFSET(U15,0,-1)/OFFSET(U15,0,-2)-1</f>
        <v>0.19520043796310604</v>
      </c>
      <c r="W15" s="37">
        <f ca="1">OFFSET(U15,0,-1)/OFFSET(U15,0,-5)-1</f>
        <v>8.4127842587519375E-2</v>
      </c>
    </row>
    <row r="16" spans="1:26" x14ac:dyDescent="0.25">
      <c r="B16" s="48" t="s">
        <v>11</v>
      </c>
      <c r="D16" s="33">
        <v>2.3710580906847212</v>
      </c>
      <c r="E16" s="33">
        <v>2.3481997298782478</v>
      </c>
      <c r="F16" s="33">
        <v>2.1873899389865779</v>
      </c>
      <c r="G16" s="33">
        <v>1.995863025893365</v>
      </c>
      <c r="H16" s="33">
        <v>2.1605757037627411</v>
      </c>
      <c r="I16" s="33">
        <v>2.2771030508839987</v>
      </c>
      <c r="J16" s="33">
        <v>2.3650332922183992</v>
      </c>
      <c r="K16" s="33">
        <v>1.6794500603750999</v>
      </c>
      <c r="L16" s="33">
        <v>1.9364057859179</v>
      </c>
      <c r="M16" s="33">
        <v>2.1176698357024999</v>
      </c>
      <c r="N16" s="33">
        <v>2.0147288536491001</v>
      </c>
      <c r="O16" s="33">
        <v>1.8445306717149503</v>
      </c>
      <c r="P16" s="33">
        <v>1.8162941484573998</v>
      </c>
      <c r="Q16" s="34">
        <v>1.9817614199007498</v>
      </c>
      <c r="R16" s="34">
        <v>2.1670309648099488</v>
      </c>
      <c r="S16" s="34">
        <v>1.7389276268846985</v>
      </c>
      <c r="T16" s="35">
        <v>2.0633175696079498</v>
      </c>
      <c r="U16" s="36"/>
      <c r="V16" s="37">
        <f ca="1">OFFSET(U16,0,-1)/OFFSET(U16,0,-2)-1</f>
        <v>0.18654597103871318</v>
      </c>
      <c r="W16" s="37">
        <f ca="1">OFFSET(U16,0,-1)/OFFSET(U16,0,-5)-1</f>
        <v>0.13600408356782401</v>
      </c>
    </row>
    <row r="17" spans="2:26" x14ac:dyDescent="0.25">
      <c r="B17" s="48" t="s">
        <v>12</v>
      </c>
      <c r="D17" s="33">
        <v>0.38979978300000001</v>
      </c>
      <c r="E17" s="33">
        <v>0.47066686199999991</v>
      </c>
      <c r="F17" s="33">
        <v>0.44465882000000001</v>
      </c>
      <c r="G17" s="33">
        <v>0.40069180999999993</v>
      </c>
      <c r="H17" s="33">
        <v>0.4300195389999999</v>
      </c>
      <c r="I17" s="33">
        <v>0.46802564000000002</v>
      </c>
      <c r="J17" s="33">
        <v>0.53532363900000002</v>
      </c>
      <c r="K17" s="33">
        <v>0.54865956699999985</v>
      </c>
      <c r="L17" s="33">
        <v>0.5675239339999999</v>
      </c>
      <c r="M17" s="33">
        <v>0.65488219399999992</v>
      </c>
      <c r="N17" s="33">
        <v>0.5431845820000003</v>
      </c>
      <c r="O17" s="33">
        <v>0.57016889500000001</v>
      </c>
      <c r="P17" s="33">
        <v>0.51595310899999991</v>
      </c>
      <c r="Q17" s="34">
        <v>0.60287512099999996</v>
      </c>
      <c r="R17" s="34">
        <v>0.59357805299999988</v>
      </c>
      <c r="S17" s="34">
        <v>0.37657878299999997</v>
      </c>
      <c r="T17" s="35">
        <v>0.46513661799999995</v>
      </c>
      <c r="U17" s="36"/>
      <c r="V17" s="37">
        <f ca="1">OFFSET(U17,0,-1)/OFFSET(U17,0,-2)-1</f>
        <v>0.23516416483825098</v>
      </c>
      <c r="W17" s="37">
        <f ca="1">OFFSET(U17,0,-1)/OFFSET(U17,0,-5)-1</f>
        <v>-9.8490521936170694E-2</v>
      </c>
    </row>
    <row r="18" spans="2:26" x14ac:dyDescent="0.25">
      <c r="B18" s="44" t="s">
        <v>13</v>
      </c>
      <c r="C18" s="49"/>
      <c r="D18" s="50">
        <f t="shared" ref="D18:K18" si="2">SUM(D14:D15)</f>
        <v>3.8722312196847213</v>
      </c>
      <c r="E18" s="50">
        <f t="shared" si="2"/>
        <v>3.8180587376592077</v>
      </c>
      <c r="F18" s="50">
        <f t="shared" si="2"/>
        <v>3.8162335196159134</v>
      </c>
      <c r="G18" s="50">
        <f t="shared" si="2"/>
        <v>3.6784117179388045</v>
      </c>
      <c r="H18" s="50">
        <f t="shared" si="2"/>
        <v>3.763308097534741</v>
      </c>
      <c r="I18" s="50">
        <f t="shared" si="2"/>
        <v>3.7735305792975993</v>
      </c>
      <c r="J18" s="50">
        <f t="shared" si="2"/>
        <v>3.7240239051527988</v>
      </c>
      <c r="K18" s="50">
        <f t="shared" si="2"/>
        <v>3.5670821115553895</v>
      </c>
      <c r="L18" s="50">
        <f>SUM(L14:L15)</f>
        <v>3.8918826368872996</v>
      </c>
      <c r="M18" s="50">
        <f t="shared" ref="M18:T18" si="3">SUM(M14:M15)</f>
        <v>3.8339465887567492</v>
      </c>
      <c r="N18" s="50">
        <f t="shared" si="3"/>
        <v>3.5803678162266008</v>
      </c>
      <c r="O18" s="50">
        <f t="shared" si="3"/>
        <v>3.8455819401974507</v>
      </c>
      <c r="P18" s="50">
        <f t="shared" si="3"/>
        <v>3.9577658802556974</v>
      </c>
      <c r="Q18" s="51">
        <f t="shared" si="3"/>
        <v>4.0115815560090491</v>
      </c>
      <c r="R18" s="51">
        <f t="shared" si="3"/>
        <v>4.1227592052488973</v>
      </c>
      <c r="S18" s="51">
        <f t="shared" si="3"/>
        <v>3.7706287297702969</v>
      </c>
      <c r="T18" s="52">
        <f t="shared" si="3"/>
        <v>4.0438512335366781</v>
      </c>
      <c r="U18" s="53"/>
      <c r="V18" s="54">
        <f ca="1">OFFSET(U18,0,-1)/OFFSET(U18,0,-2)-1</f>
        <v>7.2460728262425667E-2</v>
      </c>
      <c r="W18" s="54">
        <f ca="1">OFFSET(U18,0,-1)/OFFSET(U18,0,-5)-1</f>
        <v>2.175099687185611E-2</v>
      </c>
      <c r="X18" s="55"/>
      <c r="Z18" s="56"/>
    </row>
    <row r="19" spans="2:26" ht="17.25" x14ac:dyDescent="0.25">
      <c r="B19" s="47" t="s">
        <v>14</v>
      </c>
      <c r="D19" s="57">
        <v>0.58376433622906687</v>
      </c>
      <c r="E19" s="57">
        <v>0.61578970466876459</v>
      </c>
      <c r="F19" s="57">
        <v>0.57221021679923079</v>
      </c>
      <c r="G19" s="57">
        <v>0.57877990806634971</v>
      </c>
      <c r="H19" s="57">
        <v>0.60608410139591928</v>
      </c>
      <c r="I19" s="57">
        <v>0.62312447716677222</v>
      </c>
      <c r="J19" s="57">
        <v>0.68267226175296947</v>
      </c>
      <c r="K19" s="57">
        <v>0.56047999658488545</v>
      </c>
      <c r="L19" s="58">
        <v>0.54</v>
      </c>
      <c r="M19" s="58">
        <v>0.62</v>
      </c>
      <c r="N19" s="58">
        <v>0.65</v>
      </c>
      <c r="O19" s="58">
        <v>0.56999999999999995</v>
      </c>
      <c r="P19" s="58">
        <v>0.49</v>
      </c>
      <c r="Q19" s="59">
        <v>0.53</v>
      </c>
      <c r="R19" s="59">
        <v>0.56999999999999995</v>
      </c>
      <c r="S19" s="59">
        <v>0.51</v>
      </c>
      <c r="T19" s="60">
        <v>0.53</v>
      </c>
      <c r="U19" s="61"/>
      <c r="V19" s="42">
        <f ca="1">(OFFSET(U19,0,-1)-OFFSET(U19,0,-2))*100</f>
        <v>2.0000000000000018</v>
      </c>
      <c r="W19" s="42">
        <f ca="1">(OFFSET(U19,0,-1)-OFFSET(U19,0,-5))*100</f>
        <v>4.0000000000000036</v>
      </c>
    </row>
    <row r="20" spans="2:26" x14ac:dyDescent="0.25">
      <c r="B20" s="47" t="s">
        <v>15</v>
      </c>
      <c r="D20" s="57">
        <v>0.12543320205954708</v>
      </c>
      <c r="E20" s="57">
        <v>0.139657633535232</v>
      </c>
      <c r="F20" s="57">
        <v>9.5765774846184551E-2</v>
      </c>
      <c r="G20" s="57">
        <v>5.828726266676354E-2</v>
      </c>
      <c r="H20" s="57">
        <v>9.2684558627684877E-2</v>
      </c>
      <c r="I20" s="57">
        <v>0.12552467829429081</v>
      </c>
      <c r="J20" s="57">
        <v>0.12540570949445559</v>
      </c>
      <c r="K20" s="57">
        <v>0.12515646571570871</v>
      </c>
      <c r="L20" s="58">
        <v>0.12</v>
      </c>
      <c r="M20" s="58">
        <v>0.11</v>
      </c>
      <c r="N20" s="58">
        <v>0.13</v>
      </c>
      <c r="O20" s="58">
        <v>0.14000000000000001</v>
      </c>
      <c r="P20" s="58">
        <v>0.12</v>
      </c>
      <c r="Q20" s="59">
        <v>0.19</v>
      </c>
      <c r="R20" s="59">
        <v>0.1</v>
      </c>
      <c r="S20" s="59">
        <v>0.12</v>
      </c>
      <c r="T20" s="60">
        <v>0.11</v>
      </c>
      <c r="U20" s="61"/>
      <c r="V20" s="42">
        <f ca="1">(OFFSET(U20,0,-1)-OFFSET(U20,0,-2))*100</f>
        <v>-0.99999999999999956</v>
      </c>
      <c r="W20" s="42">
        <f ca="1">(OFFSET(U20,0,-1)-OFFSET(U20,0,-5))*100</f>
        <v>-0.99999999999999956</v>
      </c>
    </row>
    <row r="21" spans="2:26" x14ac:dyDescent="0.25">
      <c r="B21" s="47" t="s">
        <v>16</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0.33999999999999997</v>
      </c>
      <c r="M21" s="58">
        <v>0.27</v>
      </c>
      <c r="N21" s="58">
        <v>0.21999999999999997</v>
      </c>
      <c r="O21" s="58">
        <v>0.29000000000000004</v>
      </c>
      <c r="P21" s="58">
        <v>0.39</v>
      </c>
      <c r="Q21" s="59">
        <v>0.27999999999999997</v>
      </c>
      <c r="R21" s="59">
        <v>0.33000000000000007</v>
      </c>
      <c r="S21" s="59">
        <v>0.37</v>
      </c>
      <c r="T21" s="60">
        <v>0.36</v>
      </c>
      <c r="U21" s="61"/>
      <c r="V21" s="42">
        <f ca="1">(OFFSET(U21,0,-1)-OFFSET(U21,0,-2))*100</f>
        <v>-1.0000000000000009</v>
      </c>
      <c r="W21" s="42">
        <f ca="1">(OFFSET(U21,0,-1)-OFFSET(U21,0,-5))*100</f>
        <v>-3.0000000000000027</v>
      </c>
    </row>
    <row r="22" spans="2:26" ht="33.75" customHeight="1" x14ac:dyDescent="0.25">
      <c r="B22" s="62" t="s">
        <v>17</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5">
        <v>0.76777998000000014</v>
      </c>
      <c r="U22" s="36"/>
      <c r="V22" s="37">
        <f ca="1">OFFSET(U22,0,-1)/OFFSET(U22,0,-2)-1</f>
        <v>-0.14015075012996037</v>
      </c>
      <c r="W22" s="37">
        <f ca="1">OFFSET(U22,0,-1)/OFFSET(U22,0,-5)-1</f>
        <v>-6.992554292119646E-2</v>
      </c>
    </row>
    <row r="23" spans="2:26" x14ac:dyDescent="0.25">
      <c r="B23" s="44" t="s">
        <v>18</v>
      </c>
      <c r="D23" s="33"/>
      <c r="E23" s="33"/>
      <c r="F23" s="33"/>
      <c r="G23" s="33"/>
      <c r="H23" s="33"/>
      <c r="I23" s="33"/>
      <c r="J23" s="33"/>
      <c r="K23" s="33"/>
      <c r="L23" s="33"/>
      <c r="M23" s="33"/>
      <c r="N23" s="33"/>
      <c r="O23" s="33"/>
      <c r="P23" s="33"/>
      <c r="Q23" s="34"/>
      <c r="R23" s="34"/>
      <c r="S23" s="34"/>
      <c r="T23" s="35"/>
      <c r="U23" s="36"/>
      <c r="V23" s="45"/>
      <c r="W23" s="45"/>
    </row>
    <row r="24" spans="2:26" x14ac:dyDescent="0.25">
      <c r="B24" s="47" t="s">
        <v>19</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5">
        <v>3.1962432537743819</v>
      </c>
      <c r="U24" s="36"/>
      <c r="V24" s="37">
        <f ca="1">OFFSET(U24,0,-1)/OFFSET(U24,0,-2)-1</f>
        <v>-1.6651813888635791E-2</v>
      </c>
      <c r="W24" s="37">
        <f ca="1">OFFSET(U24,0,-1)/OFFSET(U24,0,-5)-1</f>
        <v>-4.0038370622798025E-3</v>
      </c>
    </row>
    <row r="25" spans="2:26" x14ac:dyDescent="0.25">
      <c r="B25" s="47" t="s">
        <v>20</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0.60826012200000024</v>
      </c>
      <c r="O25" s="33">
        <v>0.63545590499999993</v>
      </c>
      <c r="P25" s="33">
        <v>0.56834923299999984</v>
      </c>
      <c r="Q25" s="34">
        <v>0.67488881899999997</v>
      </c>
      <c r="R25" s="34">
        <v>0.63784378099999994</v>
      </c>
      <c r="S25" s="34">
        <v>0.49407478299999996</v>
      </c>
      <c r="T25" s="35">
        <v>0.64881937000000001</v>
      </c>
      <c r="U25" s="36"/>
      <c r="V25" s="37">
        <f ca="1">OFFSET(U25,0,-1)/OFFSET(U25,0,-2)-1</f>
        <v>0.31320073868250842</v>
      </c>
      <c r="W25" s="37">
        <f ca="1">OFFSET(U25,0,-1)/OFFSET(U25,0,-5)-1</f>
        <v>0.14158572287542825</v>
      </c>
    </row>
    <row r="26" spans="2:26" x14ac:dyDescent="0.25">
      <c r="B26" s="47" t="s">
        <v>21</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5">
        <v>4.3026501399999999</v>
      </c>
      <c r="U26" s="36"/>
      <c r="V26" s="37">
        <f ca="1">OFFSET(U26,0,-1)/OFFSET(U26,0,-2)-1</f>
        <v>-4.0577738238993133E-2</v>
      </c>
      <c r="W26" s="37">
        <f ca="1">OFFSET(U26,0,-1)/OFFSET(U26,0,-5)-1</f>
        <v>0.11525438981422909</v>
      </c>
    </row>
    <row r="27" spans="2:26" x14ac:dyDescent="0.25">
      <c r="B27" s="47" t="s">
        <v>22</v>
      </c>
      <c r="D27" s="33">
        <v>0.54489068468472002</v>
      </c>
      <c r="E27" s="33">
        <v>0.57364857087824794</v>
      </c>
      <c r="F27" s="33">
        <v>0.48300068798655993</v>
      </c>
      <c r="G27" s="33">
        <v>0.42922034089336009</v>
      </c>
      <c r="H27" s="33">
        <v>0.54734138606719995</v>
      </c>
      <c r="I27" s="33">
        <v>0.52289957188400005</v>
      </c>
      <c r="J27" s="33">
        <v>0.5429718382944001</v>
      </c>
      <c r="K27" s="33">
        <v>0.53915965937510402</v>
      </c>
      <c r="L27" s="33">
        <v>0.5575661188872999</v>
      </c>
      <c r="M27" s="33">
        <v>0.6435226687567499</v>
      </c>
      <c r="N27" s="33">
        <v>0.62374686022660009</v>
      </c>
      <c r="O27" s="33">
        <v>0.59163671219745007</v>
      </c>
      <c r="P27" s="33">
        <v>0.53944240225569995</v>
      </c>
      <c r="Q27" s="34">
        <v>0.60105277000905</v>
      </c>
      <c r="R27" s="34">
        <v>0.59025158824890001</v>
      </c>
      <c r="S27" s="34">
        <v>0.46861118377029998</v>
      </c>
      <c r="T27" s="35">
        <v>0.58763574176229616</v>
      </c>
      <c r="U27" s="36"/>
      <c r="V27" s="37">
        <f ca="1">OFFSET(U27,0,-1)/OFFSET(U27,0,-2)-1</f>
        <v>0.25399427524192131</v>
      </c>
      <c r="W27" s="37">
        <f ca="1">OFFSET(U27,0,-1)/OFFSET(U27,0,-5)-1</f>
        <v>8.933917560998883E-2</v>
      </c>
    </row>
    <row r="28" spans="2:26" x14ac:dyDescent="0.25">
      <c r="B28" s="44" t="s">
        <v>23</v>
      </c>
      <c r="C28" s="49"/>
      <c r="D28" s="50">
        <v>0.58442114800000189</v>
      </c>
      <c r="E28" s="50">
        <v>0.55506921399999998</v>
      </c>
      <c r="F28" s="50">
        <v>0.43045031600000011</v>
      </c>
      <c r="G28" s="50">
        <v>0.38117587599999991</v>
      </c>
      <c r="H28" s="50">
        <v>0.4108918160069005</v>
      </c>
      <c r="I28" s="50">
        <v>0.41496608699999982</v>
      </c>
      <c r="J28" s="50">
        <v>0.39794133992400005</v>
      </c>
      <c r="K28" s="50">
        <v>0.480493108</v>
      </c>
      <c r="L28" s="50">
        <v>0.47243408799999975</v>
      </c>
      <c r="M28" s="50">
        <v>0.43087422000000009</v>
      </c>
      <c r="N28" s="50">
        <v>0.43251004199999971</v>
      </c>
      <c r="O28" s="50">
        <v>0.4719520538866932</v>
      </c>
      <c r="P28" s="50">
        <v>0.50601323699999989</v>
      </c>
      <c r="Q28" s="51">
        <v>0.57725510199999963</v>
      </c>
      <c r="R28" s="51">
        <v>0.46935030767538388</v>
      </c>
      <c r="S28" s="51">
        <v>0.43618507579680077</v>
      </c>
      <c r="T28" s="52">
        <v>0.52658189129649158</v>
      </c>
      <c r="U28" s="53"/>
      <c r="V28" s="54">
        <f ca="1">OFFSET(U28,0,-1)/OFFSET(U28,0,-2)-1</f>
        <v>0.20724417343843893</v>
      </c>
      <c r="W28" s="54">
        <f ca="1">OFFSET(U28,0,-1)/OFFSET(U28,0,-5)-1</f>
        <v>4.0648451053251211E-2</v>
      </c>
      <c r="X28" s="55"/>
    </row>
    <row r="29" spans="2:26" ht="5.0999999999999996" customHeight="1" x14ac:dyDescent="0.25">
      <c r="B29" s="8"/>
    </row>
    <row r="30" spans="2:26" ht="5.0999999999999996" customHeight="1" x14ac:dyDescent="0.25">
      <c r="B30" s="8"/>
    </row>
    <row r="31" spans="2:26" x14ac:dyDescent="0.25">
      <c r="B31" s="63" t="s">
        <v>24</v>
      </c>
      <c r="C31" s="64"/>
      <c r="D31" s="65"/>
      <c r="E31" s="65"/>
      <c r="F31" s="65"/>
      <c r="G31" s="65"/>
      <c r="H31" s="65"/>
      <c r="I31" s="65"/>
      <c r="J31" s="65"/>
      <c r="K31" s="65"/>
      <c r="L31" s="65"/>
      <c r="M31" s="65"/>
      <c r="N31" s="65"/>
      <c r="O31" s="65"/>
      <c r="P31" s="65"/>
      <c r="Q31" s="65"/>
      <c r="R31" s="65"/>
      <c r="S31" s="65"/>
      <c r="T31" s="65"/>
      <c r="U31" s="66"/>
      <c r="V31" s="67"/>
      <c r="W31" s="67"/>
    </row>
    <row r="32" spans="2:26" x14ac:dyDescent="0.25">
      <c r="B32" s="68" t="s">
        <v>25</v>
      </c>
      <c r="D32" s="69"/>
      <c r="E32" s="70"/>
      <c r="F32" s="70"/>
      <c r="G32" s="70"/>
      <c r="H32" s="70"/>
      <c r="I32" s="70"/>
      <c r="J32" s="70"/>
      <c r="K32" s="70"/>
      <c r="L32" s="71"/>
      <c r="M32" s="71"/>
      <c r="N32" s="71"/>
      <c r="O32" s="71"/>
      <c r="P32" s="71"/>
      <c r="Q32" s="72"/>
      <c r="R32" s="72"/>
      <c r="S32" s="72"/>
      <c r="T32" s="71"/>
      <c r="U32" s="73"/>
      <c r="V32" s="74"/>
      <c r="W32" s="74"/>
    </row>
    <row r="33" spans="1:25" x14ac:dyDescent="0.25">
      <c r="B33" s="68" t="s">
        <v>26</v>
      </c>
      <c r="D33" s="69"/>
      <c r="E33" s="70"/>
      <c r="F33" s="70"/>
      <c r="G33" s="70"/>
      <c r="H33" s="70"/>
      <c r="I33" s="70"/>
      <c r="J33" s="70"/>
      <c r="K33" s="70"/>
      <c r="L33" s="71"/>
      <c r="M33" s="71"/>
      <c r="N33" s="71"/>
      <c r="O33" s="71"/>
      <c r="P33" s="71"/>
      <c r="Q33" s="72"/>
      <c r="R33" s="72"/>
      <c r="S33" s="72"/>
      <c r="T33" s="71"/>
      <c r="U33" s="73"/>
      <c r="V33" s="74"/>
      <c r="W33" s="74"/>
    </row>
    <row r="34" spans="1:25" x14ac:dyDescent="0.25">
      <c r="B34" s="68" t="s">
        <v>27</v>
      </c>
      <c r="D34" s="69"/>
      <c r="E34" s="70"/>
      <c r="F34" s="70"/>
      <c r="G34" s="70"/>
      <c r="H34" s="70"/>
      <c r="I34" s="70"/>
      <c r="J34" s="70"/>
      <c r="K34" s="70"/>
      <c r="L34" s="71"/>
      <c r="M34" s="71"/>
      <c r="N34" s="71"/>
      <c r="O34" s="71"/>
      <c r="P34" s="71"/>
      <c r="Q34" s="72"/>
      <c r="R34" s="72"/>
      <c r="S34" s="72"/>
      <c r="T34" s="71"/>
      <c r="U34" s="73"/>
      <c r="V34" s="74"/>
      <c r="W34" s="74"/>
    </row>
    <row r="35" spans="1:25" ht="15.75" x14ac:dyDescent="0.25">
      <c r="B35" s="75"/>
      <c r="C35" s="18"/>
      <c r="D35" s="18"/>
      <c r="E35" s="18"/>
      <c r="F35" s="18"/>
      <c r="G35" s="18"/>
      <c r="H35" s="18"/>
      <c r="I35" s="18"/>
      <c r="J35" s="18"/>
      <c r="K35" s="18"/>
      <c r="L35" s="18"/>
      <c r="M35" s="18"/>
      <c r="N35" s="18"/>
      <c r="O35" s="18"/>
      <c r="P35" s="18"/>
      <c r="Q35" s="76"/>
      <c r="R35" s="76"/>
      <c r="S35" s="76"/>
      <c r="T35" s="18"/>
      <c r="U35" s="15"/>
      <c r="V35" s="16"/>
      <c r="W35" s="16"/>
    </row>
    <row r="36" spans="1:25" ht="15.75" x14ac:dyDescent="0.25">
      <c r="B36" s="13" t="s">
        <v>28</v>
      </c>
      <c r="C36" s="14"/>
      <c r="D36" s="14"/>
      <c r="E36" s="14"/>
      <c r="F36" s="14"/>
      <c r="G36" s="14"/>
      <c r="H36" s="14"/>
      <c r="I36" s="14"/>
      <c r="J36" s="14"/>
      <c r="K36" s="14"/>
      <c r="L36" s="14"/>
      <c r="M36" s="14"/>
      <c r="N36" s="14"/>
      <c r="O36" s="14"/>
      <c r="P36" s="14"/>
      <c r="Q36" s="14"/>
      <c r="R36" s="14"/>
      <c r="S36" s="14"/>
      <c r="T36" s="14"/>
      <c r="U36" s="15"/>
      <c r="V36" s="16"/>
      <c r="W36" s="16"/>
      <c r="X36" s="4"/>
      <c r="Y36" s="4"/>
    </row>
    <row r="37" spans="1:25" ht="5.0999999999999996" customHeight="1" x14ac:dyDescent="0.25">
      <c r="B37" s="17"/>
      <c r="C37" s="18"/>
      <c r="D37" s="18"/>
      <c r="E37" s="18"/>
      <c r="F37" s="18"/>
      <c r="G37" s="18"/>
      <c r="H37" s="18"/>
      <c r="I37" s="18"/>
      <c r="J37" s="18"/>
      <c r="K37" s="19"/>
      <c r="L37" s="19"/>
      <c r="M37" s="19"/>
      <c r="N37" s="19"/>
      <c r="O37" s="19"/>
      <c r="P37" s="19"/>
      <c r="Q37" s="20"/>
      <c r="R37" s="20"/>
      <c r="S37" s="20"/>
      <c r="T37" s="19"/>
      <c r="U37" s="21"/>
      <c r="V37" s="16"/>
      <c r="W37" s="16"/>
    </row>
    <row r="38" spans="1:25" x14ac:dyDescent="0.25">
      <c r="A38" s="22"/>
      <c r="B38" s="8" t="s">
        <v>2</v>
      </c>
      <c r="C38" s="23"/>
      <c r="D38" s="23"/>
      <c r="E38" s="23"/>
      <c r="F38" s="23"/>
      <c r="G38" s="23"/>
      <c r="H38" s="23"/>
      <c r="I38" s="23"/>
      <c r="J38" s="23"/>
      <c r="K38" s="23"/>
      <c r="L38" s="23"/>
      <c r="M38" s="23"/>
      <c r="N38" s="23"/>
      <c r="O38" s="23"/>
      <c r="P38" s="23"/>
      <c r="Q38" s="77"/>
      <c r="R38" s="77"/>
      <c r="S38" s="77"/>
      <c r="T38" s="23"/>
      <c r="U38" s="24"/>
      <c r="V38" s="25"/>
      <c r="W38" s="25"/>
    </row>
    <row r="39" spans="1:25" ht="5.0999999999999996" customHeight="1" x14ac:dyDescent="0.25">
      <c r="A39" s="8"/>
      <c r="B39" s="8"/>
      <c r="C39" s="23"/>
      <c r="D39" s="23"/>
      <c r="E39" s="23"/>
      <c r="F39" s="23"/>
      <c r="G39" s="23"/>
      <c r="H39" s="23"/>
      <c r="I39" s="23"/>
      <c r="J39" s="23"/>
      <c r="K39" s="23"/>
      <c r="L39" s="23"/>
      <c r="M39" s="23"/>
      <c r="N39" s="23"/>
      <c r="O39" s="23"/>
      <c r="P39" s="23"/>
      <c r="Q39" s="77"/>
      <c r="R39" s="77"/>
      <c r="S39" s="77"/>
      <c r="T39" s="23"/>
      <c r="U39" s="24"/>
      <c r="V39" s="25"/>
      <c r="W39" s="25"/>
    </row>
    <row r="40" spans="1:25" x14ac:dyDescent="0.25">
      <c r="A40" s="8"/>
      <c r="B40" s="26" t="s">
        <v>8</v>
      </c>
      <c r="C40" s="27"/>
      <c r="D40" s="28" t="str">
        <f>D$10</f>
        <v>Q1 2012</v>
      </c>
      <c r="E40" s="28" t="str">
        <f t="shared" ref="E40:W40" si="4">E$10</f>
        <v>Q2 2012</v>
      </c>
      <c r="F40" s="28" t="str">
        <f t="shared" si="4"/>
        <v>Q3 2012</v>
      </c>
      <c r="G40" s="28" t="str">
        <f t="shared" si="4"/>
        <v>Q4 2012</v>
      </c>
      <c r="H40" s="28" t="str">
        <f t="shared" si="4"/>
        <v>Q1 2013</v>
      </c>
      <c r="I40" s="28" t="str">
        <f t="shared" si="4"/>
        <v>Q2 2013</v>
      </c>
      <c r="J40" s="28" t="str">
        <f t="shared" si="4"/>
        <v>Q3 2013</v>
      </c>
      <c r="K40" s="28" t="str">
        <f t="shared" si="4"/>
        <v>Q4 2013</v>
      </c>
      <c r="L40" s="28" t="str">
        <f t="shared" si="4"/>
        <v>Q1 2014</v>
      </c>
      <c r="M40" s="28" t="str">
        <f t="shared" si="4"/>
        <v>Q2 2014</v>
      </c>
      <c r="N40" s="28" t="str">
        <f t="shared" si="4"/>
        <v>Q3 2014</v>
      </c>
      <c r="O40" s="28" t="str">
        <f t="shared" si="4"/>
        <v>Q4 2014</v>
      </c>
      <c r="P40" s="28" t="str">
        <f t="shared" si="4"/>
        <v>Q1 2015</v>
      </c>
      <c r="Q40" s="28" t="str">
        <f t="shared" si="4"/>
        <v>Q2 2015</v>
      </c>
      <c r="R40" s="28" t="str">
        <f t="shared" si="4"/>
        <v>Q3 2015</v>
      </c>
      <c r="S40" s="28" t="str">
        <f t="shared" si="4"/>
        <v>Q4 2015</v>
      </c>
      <c r="T40" s="29" t="str">
        <f t="shared" si="4"/>
        <v>Q1 2016</v>
      </c>
      <c r="U40" s="30"/>
      <c r="V40" s="31" t="str">
        <f>V$10</f>
        <v>QoQ</v>
      </c>
      <c r="W40" s="31" t="str">
        <f t="shared" si="4"/>
        <v>YoY</v>
      </c>
    </row>
    <row r="41" spans="1:25" x14ac:dyDescent="0.25">
      <c r="A41" s="8"/>
      <c r="B41" s="44" t="s">
        <v>29</v>
      </c>
      <c r="C41" s="49"/>
      <c r="D41" s="50">
        <v>1.1113733459999999</v>
      </c>
      <c r="E41" s="50">
        <v>0.99919214578095994</v>
      </c>
      <c r="F41" s="50">
        <v>1.1841847606293356</v>
      </c>
      <c r="G41" s="50">
        <v>1.2818568820454397</v>
      </c>
      <c r="H41" s="50">
        <v>1.172712854772</v>
      </c>
      <c r="I41" s="50">
        <v>1.0284018884136004</v>
      </c>
      <c r="J41" s="50">
        <v>0.82366697393439969</v>
      </c>
      <c r="K41" s="50">
        <v>1.3389724841802897</v>
      </c>
      <c r="L41" s="50">
        <f>SUM(L42:L44)</f>
        <v>1.3879529169693998</v>
      </c>
      <c r="M41" s="50">
        <f t="shared" ref="M41:T41" si="5">SUM(M42:M44)</f>
        <v>1.0613945590542497</v>
      </c>
      <c r="N41" s="50">
        <f t="shared" si="5"/>
        <v>1.0224543805775002</v>
      </c>
      <c r="O41" s="50">
        <f t="shared" si="5"/>
        <v>1.4308823734825005</v>
      </c>
      <c r="P41" s="50">
        <f t="shared" si="5"/>
        <v>1.6255186227982978</v>
      </c>
      <c r="Q41" s="51">
        <f t="shared" si="5"/>
        <v>1.4269450151082996</v>
      </c>
      <c r="R41" s="51">
        <f t="shared" si="5"/>
        <v>1.3621501874389483</v>
      </c>
      <c r="S41" s="51">
        <f t="shared" si="5"/>
        <v>1.6551223198855987</v>
      </c>
      <c r="T41" s="52">
        <f t="shared" si="5"/>
        <v>1.515397045928728</v>
      </c>
      <c r="U41" s="53"/>
      <c r="V41" s="54">
        <f t="shared" ref="V41:V56" ca="1" si="6">OFFSET(U41,0,-1)/OFFSET(U41,0,-2)-1</f>
        <v>-8.4419907989959575E-2</v>
      </c>
      <c r="W41" s="54">
        <f t="shared" ref="W41:W56" ca="1" si="7">OFFSET(U41,0,-1)/OFFSET(U41,0,-5)-1</f>
        <v>-6.7745503081347525E-2</v>
      </c>
      <c r="X41" s="55"/>
    </row>
    <row r="42" spans="1:25" x14ac:dyDescent="0.25">
      <c r="A42" s="8"/>
      <c r="B42" s="47" t="s">
        <v>30</v>
      </c>
      <c r="D42" s="33">
        <v>0.21964893299999996</v>
      </c>
      <c r="E42" s="33">
        <v>0.14166192999999999</v>
      </c>
      <c r="F42" s="33">
        <v>0.20694889999999991</v>
      </c>
      <c r="G42" s="33">
        <v>4.6374170000000006E-2</v>
      </c>
      <c r="H42" s="33">
        <v>4.2435510000000058E-2</v>
      </c>
      <c r="I42" s="33">
        <v>9.0533230000000006E-2</v>
      </c>
      <c r="J42" s="33">
        <v>9.4686100000000023E-3</v>
      </c>
      <c r="K42" s="33">
        <v>2.6467879999999843E-2</v>
      </c>
      <c r="L42" s="33">
        <v>6.2965499999999997E-3</v>
      </c>
      <c r="M42" s="33">
        <v>4.2422000000000007E-3</v>
      </c>
      <c r="N42" s="33">
        <v>9.7008070000000002E-2</v>
      </c>
      <c r="O42" s="33">
        <v>0.15646412200000004</v>
      </c>
      <c r="P42" s="33">
        <v>0.15462864000000001</v>
      </c>
      <c r="Q42" s="34">
        <v>0.12019350499999999</v>
      </c>
      <c r="R42" s="34">
        <v>0.22162259899999998</v>
      </c>
      <c r="S42" s="34">
        <v>0.18662031500000001</v>
      </c>
      <c r="T42" s="35">
        <v>0.14082458400000003</v>
      </c>
      <c r="U42" s="36"/>
      <c r="V42" s="45">
        <f t="shared" ca="1" si="6"/>
        <v>-0.24539520791185021</v>
      </c>
      <c r="W42" s="45">
        <f t="shared" ca="1" si="7"/>
        <v>-8.9272310743986227E-2</v>
      </c>
    </row>
    <row r="43" spans="1:25" x14ac:dyDescent="0.25">
      <c r="A43" s="8"/>
      <c r="B43" s="47" t="s">
        <v>31</v>
      </c>
      <c r="D43" s="33">
        <v>0.89172441300000005</v>
      </c>
      <c r="E43" s="33">
        <v>0.85562463578096004</v>
      </c>
      <c r="F43" s="33">
        <v>0.97723586062933576</v>
      </c>
      <c r="G43" s="33">
        <v>1.2354827120454397</v>
      </c>
      <c r="H43" s="33">
        <v>1.130277344772</v>
      </c>
      <c r="I43" s="33">
        <v>0.93677422841360036</v>
      </c>
      <c r="J43" s="33">
        <v>0.77974111393439971</v>
      </c>
      <c r="K43" s="33">
        <v>1.2282310871802899</v>
      </c>
      <c r="L43" s="33">
        <v>1.2954943569693997</v>
      </c>
      <c r="M43" s="33">
        <v>0.97331467905424984</v>
      </c>
      <c r="N43" s="33">
        <v>0.86037077057750011</v>
      </c>
      <c r="O43" s="33">
        <v>1.2091312414825004</v>
      </c>
      <c r="P43" s="33">
        <v>1.4184938587982978</v>
      </c>
      <c r="Q43" s="34">
        <v>1.2347378061082996</v>
      </c>
      <c r="R43" s="34">
        <v>1.0962618604389482</v>
      </c>
      <c r="S43" s="34">
        <v>1.3510060048855985</v>
      </c>
      <c r="T43" s="35">
        <v>1.2651345319287282</v>
      </c>
      <c r="U43" s="36"/>
      <c r="V43" s="45">
        <f t="shared" ca="1" si="6"/>
        <v>-6.3561133441551121E-2</v>
      </c>
      <c r="W43" s="45">
        <f t="shared" ca="1" si="7"/>
        <v>-0.10811419867512906</v>
      </c>
    </row>
    <row r="44" spans="1:25" x14ac:dyDescent="0.25">
      <c r="A44" s="8"/>
      <c r="B44" s="47" t="s">
        <v>32</v>
      </c>
      <c r="D44" s="33">
        <v>0</v>
      </c>
      <c r="E44" s="33">
        <v>1.9055799999999998E-3</v>
      </c>
      <c r="F44" s="33">
        <v>0</v>
      </c>
      <c r="G44" s="33">
        <v>0</v>
      </c>
      <c r="H44" s="33">
        <v>0</v>
      </c>
      <c r="I44" s="33">
        <v>1.09443E-3</v>
      </c>
      <c r="J44" s="33">
        <v>3.4457250000000002E-2</v>
      </c>
      <c r="K44" s="33">
        <v>8.4273516999999853E-2</v>
      </c>
      <c r="L44" s="33">
        <v>8.6162009999999997E-2</v>
      </c>
      <c r="M44" s="33">
        <v>8.3837680000000012E-2</v>
      </c>
      <c r="N44" s="33">
        <v>6.5075540000000001E-2</v>
      </c>
      <c r="O44" s="33">
        <v>6.5287010000000006E-2</v>
      </c>
      <c r="P44" s="33">
        <v>5.2396123999999995E-2</v>
      </c>
      <c r="Q44" s="34">
        <v>7.2013703999999998E-2</v>
      </c>
      <c r="R44" s="34">
        <v>4.4265727999999997E-2</v>
      </c>
      <c r="S44" s="34">
        <v>0.11749599999999998</v>
      </c>
      <c r="T44" s="35">
        <v>0.10943792999999999</v>
      </c>
      <c r="U44" s="36"/>
      <c r="V44" s="45">
        <f t="shared" ca="1" si="6"/>
        <v>-6.8581653843534984E-2</v>
      </c>
      <c r="W44" s="45">
        <f t="shared" ca="1" si="7"/>
        <v>1.0886646119090795</v>
      </c>
    </row>
    <row r="45" spans="1:25" x14ac:dyDescent="0.25">
      <c r="A45" s="8"/>
      <c r="B45" s="44" t="s">
        <v>33</v>
      </c>
      <c r="C45" s="49"/>
      <c r="D45" s="50">
        <v>2.3708060906847219</v>
      </c>
      <c r="E45" s="50">
        <v>2.3481124753874694</v>
      </c>
      <c r="F45" s="50">
        <v>2.1868541482079991</v>
      </c>
      <c r="G45" s="50">
        <v>1.9956032827942094</v>
      </c>
      <c r="H45" s="50">
        <v>2.1606841750741008</v>
      </c>
      <c r="I45" s="50">
        <v>2.2771030648839998</v>
      </c>
      <c r="J45" s="50">
        <v>2.3650439292184</v>
      </c>
      <c r="K45" s="50">
        <v>1.6794500603751041</v>
      </c>
      <c r="L45" s="50">
        <f>SUM(L46:L52)</f>
        <v>1.9364057859179</v>
      </c>
      <c r="M45" s="50">
        <f t="shared" ref="M45:T45" si="8">SUM(M46:M52)</f>
        <v>2.1176698357024999</v>
      </c>
      <c r="N45" s="50">
        <f t="shared" si="8"/>
        <v>2.0147288536491001</v>
      </c>
      <c r="O45" s="50">
        <f t="shared" si="8"/>
        <v>1.8445306717149503</v>
      </c>
      <c r="P45" s="50">
        <f t="shared" si="8"/>
        <v>1.8162941484573998</v>
      </c>
      <c r="Q45" s="51">
        <f t="shared" si="8"/>
        <v>1.9817614199007498</v>
      </c>
      <c r="R45" s="51">
        <f t="shared" si="8"/>
        <v>2.1670309648099488</v>
      </c>
      <c r="S45" s="51">
        <f t="shared" si="8"/>
        <v>1.7389276268846985</v>
      </c>
      <c r="T45" s="52">
        <f t="shared" si="8"/>
        <v>2.0633175696079498</v>
      </c>
      <c r="U45" s="53"/>
      <c r="V45" s="54">
        <f t="shared" ca="1" si="6"/>
        <v>0.18654597103871318</v>
      </c>
      <c r="W45" s="54">
        <f t="shared" ca="1" si="7"/>
        <v>0.13600408356782401</v>
      </c>
      <c r="X45" s="55"/>
    </row>
    <row r="46" spans="1:25" x14ac:dyDescent="0.25">
      <c r="A46" s="8"/>
      <c r="B46" s="47" t="s">
        <v>34</v>
      </c>
      <c r="D46" s="33">
        <v>0.29172109099999999</v>
      </c>
      <c r="E46" s="33">
        <v>0.2600728499999988</v>
      </c>
      <c r="F46" s="33">
        <v>0.20902363899999898</v>
      </c>
      <c r="G46" s="33">
        <v>0.16275293400000196</v>
      </c>
      <c r="H46" s="33">
        <v>0.22379983500000156</v>
      </c>
      <c r="I46" s="33">
        <v>0.23495832799999991</v>
      </c>
      <c r="J46" s="33">
        <v>0.23046714192400014</v>
      </c>
      <c r="K46" s="33">
        <v>9.0009000000000006E-2</v>
      </c>
      <c r="L46" s="33">
        <v>9.9516999999999994E-2</v>
      </c>
      <c r="M46" s="33">
        <v>0.103154703</v>
      </c>
      <c r="N46" s="33">
        <v>8.9646808000000008E-2</v>
      </c>
      <c r="O46" s="33">
        <v>0.105921</v>
      </c>
      <c r="P46" s="33">
        <v>0.10857015099999998</v>
      </c>
      <c r="Q46" s="34">
        <v>0.120974886</v>
      </c>
      <c r="R46" s="34">
        <v>9.4268201999999995E-2</v>
      </c>
      <c r="S46" s="34">
        <v>0.11119446399999998</v>
      </c>
      <c r="T46" s="35">
        <v>0.12093328199999999</v>
      </c>
      <c r="U46" s="36"/>
      <c r="V46" s="45">
        <f t="shared" ca="1" si="6"/>
        <v>8.7583658841145384E-2</v>
      </c>
      <c r="W46" s="45">
        <f t="shared" ca="1" si="7"/>
        <v>0.11387228336819777</v>
      </c>
    </row>
    <row r="47" spans="1:25" x14ac:dyDescent="0.25">
      <c r="A47" s="8"/>
      <c r="B47" s="47" t="s">
        <v>35</v>
      </c>
      <c r="D47" s="33">
        <v>1.0286590963179219</v>
      </c>
      <c r="E47" s="33">
        <v>0.97470787536907122</v>
      </c>
      <c r="F47" s="33">
        <v>0.91378834205599557</v>
      </c>
      <c r="G47" s="33">
        <v>0.84093615753701123</v>
      </c>
      <c r="H47" s="33">
        <v>0.90007338436209905</v>
      </c>
      <c r="I47" s="33">
        <v>0.9731983510679999</v>
      </c>
      <c r="J47" s="33">
        <v>1.0308253146816</v>
      </c>
      <c r="K47" s="33">
        <v>0.66075911403783993</v>
      </c>
      <c r="L47" s="33">
        <v>0.86817017186329992</v>
      </c>
      <c r="M47" s="33">
        <v>0.94980585845139998</v>
      </c>
      <c r="N47" s="33">
        <v>0.91280300068214992</v>
      </c>
      <c r="O47" s="33">
        <v>0.81522783661275011</v>
      </c>
      <c r="P47" s="33">
        <v>0.79340260177870003</v>
      </c>
      <c r="Q47" s="34">
        <v>0.90827663059250008</v>
      </c>
      <c r="R47" s="34">
        <v>0.99011287367049983</v>
      </c>
      <c r="S47" s="34">
        <v>0.75401949934354873</v>
      </c>
      <c r="T47" s="35">
        <v>1.0103521590253954</v>
      </c>
      <c r="U47" s="36"/>
      <c r="V47" s="45">
        <f t="shared" ca="1" si="6"/>
        <v>0.33995494798875958</v>
      </c>
      <c r="W47" s="45">
        <f t="shared" ca="1" si="7"/>
        <v>0.27344195337943722</v>
      </c>
    </row>
    <row r="48" spans="1:25" x14ac:dyDescent="0.25">
      <c r="A48" s="8"/>
      <c r="B48" s="47" t="s">
        <v>36</v>
      </c>
      <c r="D48" s="33">
        <v>0.50144956283879993</v>
      </c>
      <c r="E48" s="33">
        <v>0.52132254961839974</v>
      </c>
      <c r="F48" s="33">
        <v>0.52186244455199648</v>
      </c>
      <c r="G48" s="33">
        <v>0.46941222798520443</v>
      </c>
      <c r="H48" s="33">
        <v>0.46589241711199997</v>
      </c>
      <c r="I48" s="33">
        <v>0.49358401382399997</v>
      </c>
      <c r="J48" s="33">
        <v>0.54572949758400013</v>
      </c>
      <c r="K48" s="33">
        <v>0.49001270721600004</v>
      </c>
      <c r="L48" s="33">
        <v>0.49655318134190007</v>
      </c>
      <c r="M48" s="33">
        <v>0.5531350732658501</v>
      </c>
      <c r="N48" s="33">
        <v>0.54489427156589998</v>
      </c>
      <c r="O48" s="33">
        <v>0.45115990583985</v>
      </c>
      <c r="P48" s="33">
        <v>0.47187630712189998</v>
      </c>
      <c r="Q48" s="34">
        <v>0.49443514127855004</v>
      </c>
      <c r="R48" s="34">
        <v>0.53870599835354982</v>
      </c>
      <c r="S48" s="34">
        <v>0.43463387505630008</v>
      </c>
      <c r="T48" s="35">
        <v>0.51085990936232628</v>
      </c>
      <c r="U48" s="36"/>
      <c r="V48" s="45">
        <f t="shared" ca="1" si="6"/>
        <v>0.17537987414384637</v>
      </c>
      <c r="W48" s="45">
        <f t="shared" ca="1" si="7"/>
        <v>8.2614027557767589E-2</v>
      </c>
    </row>
    <row r="49" spans="1:32" x14ac:dyDescent="0.25">
      <c r="A49" s="8"/>
      <c r="B49" s="47" t="s">
        <v>37</v>
      </c>
      <c r="D49" s="33">
        <v>0.30464328152799997</v>
      </c>
      <c r="E49" s="33">
        <v>0.30246913339999992</v>
      </c>
      <c r="F49" s="33">
        <v>0.26336385960000358</v>
      </c>
      <c r="G49" s="33">
        <v>0.25675927327199644</v>
      </c>
      <c r="H49" s="33">
        <v>0.27601278260000006</v>
      </c>
      <c r="I49" s="33">
        <v>0.29421605999200001</v>
      </c>
      <c r="J49" s="33">
        <v>0.28730380402880001</v>
      </c>
      <c r="K49" s="33">
        <v>0.21989265812126399</v>
      </c>
      <c r="L49" s="33">
        <v>0.22052979871270001</v>
      </c>
      <c r="M49" s="33">
        <v>0.23978017698524998</v>
      </c>
      <c r="N49" s="33">
        <v>0.22876704640105003</v>
      </c>
      <c r="O49" s="33">
        <v>0.22937747026235003</v>
      </c>
      <c r="P49" s="33">
        <v>0.23602762255679993</v>
      </c>
      <c r="Q49" s="34">
        <v>0.22502068302969988</v>
      </c>
      <c r="R49" s="34">
        <v>0.29707447978589974</v>
      </c>
      <c r="S49" s="34">
        <v>0.21789104848484983</v>
      </c>
      <c r="T49" s="35">
        <v>0.1938107150724</v>
      </c>
      <c r="U49" s="36"/>
      <c r="V49" s="45">
        <f t="shared" ca="1" si="6"/>
        <v>-0.11051547817084451</v>
      </c>
      <c r="W49" s="45">
        <f t="shared" ca="1" si="7"/>
        <v>-0.17886426608495987</v>
      </c>
    </row>
    <row r="50" spans="1:32" x14ac:dyDescent="0.25">
      <c r="A50" s="8"/>
      <c r="B50" s="47" t="s">
        <v>38</v>
      </c>
      <c r="D50" s="33">
        <v>0.13162671799999998</v>
      </c>
      <c r="E50" s="33">
        <v>0.14987372099999982</v>
      </c>
      <c r="F50" s="33">
        <v>0.1528224280000024</v>
      </c>
      <c r="G50" s="33">
        <v>0.14216975899999756</v>
      </c>
      <c r="H50" s="33">
        <v>0.16129884099999997</v>
      </c>
      <c r="I50" s="33">
        <v>0.14478191299999998</v>
      </c>
      <c r="J50" s="33">
        <v>0.14364989599999997</v>
      </c>
      <c r="K50" s="33">
        <v>9.9019689999999994E-2</v>
      </c>
      <c r="L50" s="33">
        <v>0.13241365999999999</v>
      </c>
      <c r="M50" s="33">
        <v>0.12479219000000001</v>
      </c>
      <c r="N50" s="33">
        <v>0.12412328</v>
      </c>
      <c r="O50" s="33">
        <v>0.13260675000000002</v>
      </c>
      <c r="P50" s="33">
        <v>8.8691560000000016E-2</v>
      </c>
      <c r="Q50" s="34">
        <v>9.1007969999999869E-2</v>
      </c>
      <c r="R50" s="34">
        <v>0.11140560999999975</v>
      </c>
      <c r="S50" s="34">
        <v>8.3844604999999933E-2</v>
      </c>
      <c r="T50" s="35">
        <v>9.1270190000000015E-2</v>
      </c>
      <c r="U50" s="36"/>
      <c r="V50" s="45">
        <f t="shared" ca="1" si="6"/>
        <v>8.8563658925939093E-2</v>
      </c>
      <c r="W50" s="45">
        <f t="shared" ca="1" si="7"/>
        <v>2.9074130616261629E-2</v>
      </c>
    </row>
    <row r="51" spans="1:32" x14ac:dyDescent="0.25">
      <c r="A51" s="8"/>
      <c r="B51" s="47" t="s">
        <v>39</v>
      </c>
      <c r="D51" s="33">
        <v>5.3823341000000004E-2</v>
      </c>
      <c r="E51" s="33">
        <v>6.3215515999999985E-2</v>
      </c>
      <c r="F51" s="33">
        <v>5.9831425000000014E-2</v>
      </c>
      <c r="G51" s="33">
        <v>4.9653240999999945E-2</v>
      </c>
      <c r="H51" s="33">
        <v>6.5616635000000006E-2</v>
      </c>
      <c r="I51" s="33">
        <v>6.1242819000000004E-2</v>
      </c>
      <c r="J51" s="33">
        <v>6.3068395000000027E-2</v>
      </c>
      <c r="K51" s="33">
        <v>5.3641881000000009E-2</v>
      </c>
      <c r="L51" s="33">
        <v>5.7989593999999998E-2</v>
      </c>
      <c r="M51" s="33">
        <v>6.6059984000000002E-2</v>
      </c>
      <c r="N51" s="33">
        <v>6.7839716999999994E-2</v>
      </c>
      <c r="O51" s="33">
        <v>6.5882469000000013E-2</v>
      </c>
      <c r="P51" s="33">
        <v>6.3579646000000017E-2</v>
      </c>
      <c r="Q51" s="34">
        <v>7.0779348999999991E-2</v>
      </c>
      <c r="R51" s="34">
        <v>6.8539821000000001E-2</v>
      </c>
      <c r="S51" s="34">
        <v>7.369978499999999E-2</v>
      </c>
      <c r="T51" s="35">
        <v>7.0178205559461609E-2</v>
      </c>
      <c r="U51" s="36"/>
      <c r="V51" s="45">
        <f t="shared" ca="1" si="6"/>
        <v>-4.7782764095422814E-2</v>
      </c>
      <c r="W51" s="45">
        <f t="shared" ca="1" si="7"/>
        <v>0.10378415066138613</v>
      </c>
    </row>
    <row r="52" spans="1:32" x14ac:dyDescent="0.25">
      <c r="A52" s="8"/>
      <c r="B52" s="47" t="s">
        <v>40</v>
      </c>
      <c r="D52" s="33">
        <v>5.8883000000000005E-2</v>
      </c>
      <c r="E52" s="33">
        <v>7.6450830000000081E-2</v>
      </c>
      <c r="F52" s="33">
        <v>6.6162010000001339E-2</v>
      </c>
      <c r="G52" s="33">
        <v>7.3919689999997984E-2</v>
      </c>
      <c r="H52" s="33">
        <v>6.799028E-2</v>
      </c>
      <c r="I52" s="33">
        <v>7.5121580000000021E-2</v>
      </c>
      <c r="J52" s="33">
        <v>6.3999879999999995E-2</v>
      </c>
      <c r="K52" s="33">
        <v>6.6115010000000002E-2</v>
      </c>
      <c r="L52" s="33">
        <v>6.1232379999999996E-2</v>
      </c>
      <c r="M52" s="33">
        <v>8.0941849999999996E-2</v>
      </c>
      <c r="N52" s="33">
        <v>4.6654729999999998E-2</v>
      </c>
      <c r="O52" s="33">
        <v>4.4355240000000004E-2</v>
      </c>
      <c r="P52" s="33">
        <v>5.4146259999999995E-2</v>
      </c>
      <c r="Q52" s="34">
        <v>7.1266759999999985E-2</v>
      </c>
      <c r="R52" s="34">
        <v>6.6923980000000008E-2</v>
      </c>
      <c r="S52" s="34">
        <v>6.3644349999999961E-2</v>
      </c>
      <c r="T52" s="35">
        <v>6.5913108588366839E-2</v>
      </c>
      <c r="U52" s="36"/>
      <c r="V52" s="45">
        <f t="shared" ca="1" si="6"/>
        <v>3.5647446919748305E-2</v>
      </c>
      <c r="W52" s="45">
        <f t="shared" ca="1" si="7"/>
        <v>0.21731599908039523</v>
      </c>
    </row>
    <row r="53" spans="1:32" x14ac:dyDescent="0.25">
      <c r="A53" s="8"/>
      <c r="B53" s="44" t="s">
        <v>41</v>
      </c>
      <c r="C53" s="49"/>
      <c r="D53" s="50">
        <v>0.38979978300000001</v>
      </c>
      <c r="E53" s="50">
        <v>0.47066686199999991</v>
      </c>
      <c r="F53" s="50">
        <v>0.44465882000000001</v>
      </c>
      <c r="G53" s="50">
        <v>0.40069180999999993</v>
      </c>
      <c r="H53" s="50">
        <v>0.4300195389999999</v>
      </c>
      <c r="I53" s="50">
        <v>0.46802564000000002</v>
      </c>
      <c r="J53" s="50">
        <v>0.53532363900000002</v>
      </c>
      <c r="K53" s="50">
        <v>0.54865956699999985</v>
      </c>
      <c r="L53" s="50">
        <f>SUM(L54:L55)</f>
        <v>0.5675239339999999</v>
      </c>
      <c r="M53" s="50">
        <f t="shared" ref="M53:T53" si="9">SUM(M54:M55)</f>
        <v>0.65488219399999992</v>
      </c>
      <c r="N53" s="50">
        <f t="shared" si="9"/>
        <v>0.5431845820000003</v>
      </c>
      <c r="O53" s="50">
        <f t="shared" si="9"/>
        <v>0.57016889500000001</v>
      </c>
      <c r="P53" s="50">
        <f t="shared" si="9"/>
        <v>0.51595310899999991</v>
      </c>
      <c r="Q53" s="51">
        <f t="shared" si="9"/>
        <v>0.60287512099999996</v>
      </c>
      <c r="R53" s="51">
        <f t="shared" si="9"/>
        <v>0.59357805299999988</v>
      </c>
      <c r="S53" s="51">
        <f t="shared" si="9"/>
        <v>0.37657878299999997</v>
      </c>
      <c r="T53" s="52">
        <f t="shared" si="9"/>
        <v>0.46513661799999995</v>
      </c>
      <c r="U53" s="53"/>
      <c r="V53" s="54">
        <f t="shared" ca="1" si="6"/>
        <v>0.23516416483825098</v>
      </c>
      <c r="W53" s="54">
        <f t="shared" ca="1" si="7"/>
        <v>-9.8490521936170694E-2</v>
      </c>
      <c r="X53" s="55"/>
    </row>
    <row r="54" spans="1:32" x14ac:dyDescent="0.25">
      <c r="A54" s="8"/>
      <c r="B54" s="47" t="s">
        <v>12</v>
      </c>
      <c r="D54" s="33">
        <v>0.32721408699999999</v>
      </c>
      <c r="E54" s="33">
        <v>0.39389717199999991</v>
      </c>
      <c r="F54" s="33">
        <v>0.36615206</v>
      </c>
      <c r="G54" s="33">
        <v>0.33365367000000001</v>
      </c>
      <c r="H54" s="33">
        <v>0.35949977899999996</v>
      </c>
      <c r="I54" s="33">
        <v>0.39002787000000005</v>
      </c>
      <c r="J54" s="33">
        <v>0.45526863900000014</v>
      </c>
      <c r="K54" s="33">
        <v>0.47212094900000001</v>
      </c>
      <c r="L54" s="33">
        <v>0.490163774</v>
      </c>
      <c r="M54" s="33">
        <v>0.567927654</v>
      </c>
      <c r="N54" s="33">
        <v>0.45897431200000038</v>
      </c>
      <c r="O54" s="33">
        <v>0.487429895</v>
      </c>
      <c r="P54" s="33">
        <v>0.44116840899999998</v>
      </c>
      <c r="Q54" s="34">
        <v>0.53900172099999999</v>
      </c>
      <c r="R54" s="34">
        <v>0.52065130299999995</v>
      </c>
      <c r="S54" s="34">
        <v>0.31682415300000005</v>
      </c>
      <c r="T54" s="35">
        <v>0.40633534799999999</v>
      </c>
      <c r="U54" s="36"/>
      <c r="V54" s="45">
        <f t="shared" ca="1" si="6"/>
        <v>0.28252642405075701</v>
      </c>
      <c r="W54" s="45">
        <f t="shared" ca="1" si="7"/>
        <v>-7.8956381031353495E-2</v>
      </c>
    </row>
    <row r="55" spans="1:32" x14ac:dyDescent="0.25">
      <c r="A55" s="8"/>
      <c r="B55" s="47" t="s">
        <v>42</v>
      </c>
      <c r="D55" s="33">
        <v>6.258569600000001E-2</v>
      </c>
      <c r="E55" s="33">
        <v>7.6769690000000002E-2</v>
      </c>
      <c r="F55" s="33">
        <v>7.8506759999999995E-2</v>
      </c>
      <c r="G55" s="33">
        <v>6.7038139999999927E-2</v>
      </c>
      <c r="H55" s="33">
        <v>7.0519759999999918E-2</v>
      </c>
      <c r="I55" s="33">
        <v>7.7997769999999939E-2</v>
      </c>
      <c r="J55" s="33">
        <v>8.0054999999999904E-2</v>
      </c>
      <c r="K55" s="33">
        <v>7.6538617999999822E-2</v>
      </c>
      <c r="L55" s="33">
        <v>7.7360159999999928E-2</v>
      </c>
      <c r="M55" s="33">
        <v>8.6954539999999927E-2</v>
      </c>
      <c r="N55" s="33">
        <v>8.4210269999999893E-2</v>
      </c>
      <c r="O55" s="33">
        <v>8.2739000000000007E-2</v>
      </c>
      <c r="P55" s="33">
        <v>7.4784699999999898E-2</v>
      </c>
      <c r="Q55" s="34">
        <v>6.3873399999999927E-2</v>
      </c>
      <c r="R55" s="34">
        <v>7.2926749999999929E-2</v>
      </c>
      <c r="S55" s="34">
        <v>5.9754629999999934E-2</v>
      </c>
      <c r="T55" s="35">
        <v>5.8801269999999961E-2</v>
      </c>
      <c r="U55" s="36"/>
      <c r="V55" s="45">
        <f t="shared" ca="1" si="6"/>
        <v>-1.5954579586552109E-2</v>
      </c>
      <c r="W55" s="45">
        <f t="shared" ca="1" si="7"/>
        <v>-0.21372593592004729</v>
      </c>
    </row>
    <row r="56" spans="1:32" x14ac:dyDescent="0.25">
      <c r="A56" s="8"/>
      <c r="B56" s="44" t="s">
        <v>43</v>
      </c>
      <c r="C56" s="49"/>
      <c r="D56" s="78">
        <v>3.8719792196847216</v>
      </c>
      <c r="E56" s="78">
        <v>3.8179714831684293</v>
      </c>
      <c r="F56" s="78">
        <v>3.8156977288373346</v>
      </c>
      <c r="G56" s="78">
        <v>3.6781519748396492</v>
      </c>
      <c r="H56" s="78">
        <v>3.7634165688461008</v>
      </c>
      <c r="I56" s="78">
        <v>3.7735305932976</v>
      </c>
      <c r="J56" s="78">
        <v>3.7240345421527996</v>
      </c>
      <c r="K56" s="78">
        <v>3.5670821115553935</v>
      </c>
      <c r="L56" s="50">
        <f>L41+L45+L53</f>
        <v>3.8918826368872996</v>
      </c>
      <c r="M56" s="50">
        <f t="shared" ref="M56:T56" si="10">M41+M45+M53</f>
        <v>3.8339465887567492</v>
      </c>
      <c r="N56" s="50">
        <f t="shared" si="10"/>
        <v>3.5803678162266008</v>
      </c>
      <c r="O56" s="50">
        <f t="shared" si="10"/>
        <v>3.8455819401974507</v>
      </c>
      <c r="P56" s="50">
        <f t="shared" si="10"/>
        <v>3.9577658802556974</v>
      </c>
      <c r="Q56" s="51">
        <f t="shared" si="10"/>
        <v>4.01158155600905</v>
      </c>
      <c r="R56" s="51">
        <f t="shared" si="10"/>
        <v>4.1227592052488973</v>
      </c>
      <c r="S56" s="51">
        <f t="shared" si="10"/>
        <v>3.7706287297702969</v>
      </c>
      <c r="T56" s="52">
        <f t="shared" si="10"/>
        <v>4.0438512335366781</v>
      </c>
      <c r="U56" s="53"/>
      <c r="V56" s="54">
        <f t="shared" ca="1" si="6"/>
        <v>7.2460728262425667E-2</v>
      </c>
      <c r="W56" s="54">
        <f t="shared" ca="1" si="7"/>
        <v>2.175099687185611E-2</v>
      </c>
      <c r="X56" s="55"/>
    </row>
    <row r="57" spans="1:32" x14ac:dyDescent="0.25">
      <c r="A57" s="8"/>
      <c r="B57" s="8"/>
      <c r="C57" s="23"/>
      <c r="D57" s="23"/>
      <c r="E57" s="23"/>
      <c r="F57" s="23"/>
      <c r="G57" s="23"/>
      <c r="H57" s="23"/>
      <c r="I57" s="23"/>
      <c r="J57" s="23"/>
      <c r="K57" s="23"/>
      <c r="L57" s="23"/>
      <c r="M57" s="23"/>
      <c r="N57" s="23"/>
      <c r="O57" s="23"/>
      <c r="P57" s="23"/>
      <c r="Q57" s="77"/>
      <c r="R57" s="77"/>
      <c r="S57" s="77"/>
      <c r="T57" s="23"/>
      <c r="U57" s="24"/>
      <c r="V57" s="25"/>
      <c r="W57" s="25"/>
    </row>
    <row r="58" spans="1:32" ht="17.25" x14ac:dyDescent="0.25">
      <c r="A58" s="22"/>
      <c r="B58" s="8" t="s">
        <v>44</v>
      </c>
      <c r="C58" s="23"/>
      <c r="D58" s="23"/>
      <c r="E58" s="23"/>
      <c r="F58" s="23"/>
      <c r="G58" s="23"/>
      <c r="H58" s="23"/>
      <c r="I58" s="23"/>
      <c r="J58" s="23"/>
      <c r="K58" s="23"/>
      <c r="L58" s="23"/>
      <c r="M58" s="23"/>
      <c r="N58" s="23"/>
      <c r="O58" s="23"/>
      <c r="P58" s="23"/>
      <c r="Q58" s="77"/>
      <c r="R58" s="77"/>
      <c r="S58" s="77"/>
      <c r="T58" s="23"/>
      <c r="U58" s="24"/>
      <c r="V58" s="25"/>
      <c r="W58" s="25"/>
    </row>
    <row r="59" spans="1:32" x14ac:dyDescent="0.25">
      <c r="B59" s="26" t="s">
        <v>8</v>
      </c>
      <c r="C59" s="27"/>
      <c r="D59" s="28" t="str">
        <f>D$10</f>
        <v>Q1 2012</v>
      </c>
      <c r="E59" s="28" t="str">
        <f t="shared" ref="E59:W59" si="11">E$10</f>
        <v>Q2 2012</v>
      </c>
      <c r="F59" s="28" t="str">
        <f t="shared" si="11"/>
        <v>Q3 2012</v>
      </c>
      <c r="G59" s="28" t="str">
        <f t="shared" si="11"/>
        <v>Q4 2012</v>
      </c>
      <c r="H59" s="28" t="str">
        <f t="shared" si="11"/>
        <v>Q1 2013</v>
      </c>
      <c r="I59" s="28" t="str">
        <f t="shared" si="11"/>
        <v>Q2 2013</v>
      </c>
      <c r="J59" s="28" t="str">
        <f t="shared" si="11"/>
        <v>Q3 2013</v>
      </c>
      <c r="K59" s="28" t="str">
        <f t="shared" si="11"/>
        <v>Q4 2013</v>
      </c>
      <c r="L59" s="28" t="str">
        <f t="shared" si="11"/>
        <v>Q1 2014</v>
      </c>
      <c r="M59" s="28" t="str">
        <f t="shared" si="11"/>
        <v>Q2 2014</v>
      </c>
      <c r="N59" s="28" t="str">
        <f t="shared" si="11"/>
        <v>Q3 2014</v>
      </c>
      <c r="O59" s="28" t="str">
        <f t="shared" si="11"/>
        <v>Q4 2014</v>
      </c>
      <c r="P59" s="28" t="str">
        <f t="shared" si="11"/>
        <v>Q1 2015</v>
      </c>
      <c r="Q59" s="28" t="str">
        <f t="shared" si="11"/>
        <v>Q2 2015</v>
      </c>
      <c r="R59" s="28" t="str">
        <f t="shared" si="11"/>
        <v>Q3 2015</v>
      </c>
      <c r="S59" s="28" t="str">
        <f t="shared" si="11"/>
        <v>Q4 2015</v>
      </c>
      <c r="T59" s="29" t="str">
        <f t="shared" si="11"/>
        <v>Q1 2016</v>
      </c>
      <c r="U59" s="30"/>
      <c r="V59" s="31" t="str">
        <f>V$10</f>
        <v>QoQ</v>
      </c>
      <c r="W59" s="31" t="str">
        <f t="shared" si="11"/>
        <v>YoY</v>
      </c>
    </row>
    <row r="60" spans="1:32" x14ac:dyDescent="0.25">
      <c r="B60" s="79" t="s">
        <v>30</v>
      </c>
      <c r="C60" s="80"/>
      <c r="D60" s="33">
        <v>0.21964893299999996</v>
      </c>
      <c r="E60" s="33">
        <v>0.14166192999999999</v>
      </c>
      <c r="F60" s="33">
        <v>0.20694889999999991</v>
      </c>
      <c r="G60" s="33">
        <v>4.6374170000000006E-2</v>
      </c>
      <c r="H60" s="33">
        <v>4.2435509999999996E-2</v>
      </c>
      <c r="I60" s="33">
        <v>9.0533230000000006E-2</v>
      </c>
      <c r="J60" s="33">
        <v>9.4686100000000023E-3</v>
      </c>
      <c r="K60" s="33">
        <v>2.6467879999999843E-2</v>
      </c>
      <c r="L60" s="33">
        <v>6.2965499999999997E-3</v>
      </c>
      <c r="M60" s="33">
        <v>4.2422000000000007E-3</v>
      </c>
      <c r="N60" s="33">
        <v>9.7008070000000002E-2</v>
      </c>
      <c r="O60" s="33">
        <v>0.15646412200000004</v>
      </c>
      <c r="P60" s="33">
        <v>0.15462864000000001</v>
      </c>
      <c r="Q60" s="34">
        <v>0.12019350499999999</v>
      </c>
      <c r="R60" s="34">
        <v>0.22162259899999998</v>
      </c>
      <c r="S60" s="34">
        <v>0.18662031500000001</v>
      </c>
      <c r="T60" s="35">
        <v>0.14082458400000003</v>
      </c>
      <c r="U60" s="36"/>
      <c r="V60" s="45">
        <f t="shared" ref="V60:V72" ca="1" si="12">OFFSET(U60,0,-1)/OFFSET(U60,0,-2)-1</f>
        <v>-0.24539520791185021</v>
      </c>
      <c r="W60" s="45">
        <f t="shared" ref="W60:W72" ca="1" si="13">OFFSET(U60,0,-1)/OFFSET(U60,0,-5)-1</f>
        <v>-8.9272310743986227E-2</v>
      </c>
    </row>
    <row r="61" spans="1:32" x14ac:dyDescent="0.25">
      <c r="B61" s="79" t="s">
        <v>45</v>
      </c>
      <c r="C61" s="80"/>
      <c r="D61" s="33">
        <v>1.5705761199999997</v>
      </c>
      <c r="E61" s="33">
        <v>1.5923598799999998</v>
      </c>
      <c r="F61" s="33">
        <v>1.4634834700000563</v>
      </c>
      <c r="G61" s="33">
        <v>1.8438106100000002</v>
      </c>
      <c r="H61" s="33">
        <v>1.6233964100000002</v>
      </c>
      <c r="I61" s="33">
        <v>1.5309831490000001</v>
      </c>
      <c r="J61" s="33">
        <v>1.6899255599999996</v>
      </c>
      <c r="K61" s="33">
        <v>1.5632001499999992</v>
      </c>
      <c r="L61" s="33">
        <v>1.7740295999999995</v>
      </c>
      <c r="M61" s="33">
        <v>1.4248228229999993</v>
      </c>
      <c r="N61" s="33">
        <v>1.5411899500000004</v>
      </c>
      <c r="O61" s="33">
        <v>1.7494141500000004</v>
      </c>
      <c r="P61" s="33">
        <v>1.774642168999998</v>
      </c>
      <c r="Q61" s="34">
        <v>1.6296758939999996</v>
      </c>
      <c r="R61" s="34">
        <v>1.6371843529999983</v>
      </c>
      <c r="S61" s="34">
        <v>1.7927907599999986</v>
      </c>
      <c r="T61" s="35">
        <v>1.5796426481209274</v>
      </c>
      <c r="U61" s="36"/>
      <c r="V61" s="45">
        <f t="shared" ca="1" si="12"/>
        <v>-0.11889179520262105</v>
      </c>
      <c r="W61" s="45">
        <f t="shared" ca="1" si="13"/>
        <v>-0.1098810364621009</v>
      </c>
    </row>
    <row r="62" spans="1:32" x14ac:dyDescent="0.25">
      <c r="B62" s="81" t="s">
        <v>46</v>
      </c>
      <c r="C62" s="80"/>
      <c r="D62" s="33">
        <v>0.71183509099999975</v>
      </c>
      <c r="E62" s="33">
        <v>0.75083991800000005</v>
      </c>
      <c r="F62" s="33">
        <v>0.49824641999999991</v>
      </c>
      <c r="G62" s="33">
        <v>0.63838527999999972</v>
      </c>
      <c r="H62" s="33">
        <v>0.5128323100000004</v>
      </c>
      <c r="I62" s="33">
        <v>0.61634506900000019</v>
      </c>
      <c r="J62" s="33">
        <v>0.93306990999999995</v>
      </c>
      <c r="K62" s="33">
        <v>0.78300966999999899</v>
      </c>
      <c r="L62" s="33">
        <v>0.96305687999999978</v>
      </c>
      <c r="M62" s="33">
        <v>0.88433147299999937</v>
      </c>
      <c r="N62" s="33">
        <v>1.1450898600000001</v>
      </c>
      <c r="O62" s="33">
        <v>1.0776099400000001</v>
      </c>
      <c r="P62" s="33">
        <v>0.82550378000000002</v>
      </c>
      <c r="Q62" s="34">
        <v>1.1392476800000002</v>
      </c>
      <c r="R62" s="34">
        <v>0.9717173899999999</v>
      </c>
      <c r="S62" s="34">
        <v>0.89292393999999986</v>
      </c>
      <c r="T62" s="35">
        <v>0.76777998000000014</v>
      </c>
      <c r="U62" s="36"/>
      <c r="V62" s="45">
        <f t="shared" ca="1" si="12"/>
        <v>-0.14015075012996037</v>
      </c>
      <c r="W62" s="45">
        <f t="shared" ca="1" si="13"/>
        <v>-6.992554292119646E-2</v>
      </c>
    </row>
    <row r="63" spans="1:32" x14ac:dyDescent="0.25">
      <c r="B63" s="81" t="s">
        <v>47</v>
      </c>
      <c r="C63" s="80"/>
      <c r="D63" s="33">
        <v>0.22612872999999978</v>
      </c>
      <c r="E63" s="33">
        <v>0.21761887000000002</v>
      </c>
      <c r="F63" s="33">
        <v>0.13278185999999997</v>
      </c>
      <c r="G63" s="33">
        <v>0.42398072999999969</v>
      </c>
      <c r="H63" s="33">
        <v>0.16403176000000042</v>
      </c>
      <c r="I63" s="33">
        <v>0.14267385700000018</v>
      </c>
      <c r="J63" s="33">
        <v>0.46605604999999994</v>
      </c>
      <c r="K63" s="33">
        <v>0.33656627999999911</v>
      </c>
      <c r="L63" s="33">
        <v>0.48005680999999978</v>
      </c>
      <c r="M63" s="33">
        <v>0.45427238199999942</v>
      </c>
      <c r="N63" s="33">
        <v>0.6836146700000002</v>
      </c>
      <c r="O63" s="33">
        <v>0.54263660000000002</v>
      </c>
      <c r="P63" s="33">
        <v>0.35911769000000004</v>
      </c>
      <c r="Q63" s="34">
        <v>0.39638884000000002</v>
      </c>
      <c r="R63" s="34">
        <v>0.54276015</v>
      </c>
      <c r="S63" s="34">
        <v>0.44242501000000006</v>
      </c>
      <c r="T63" s="35">
        <v>0.31460231000000005</v>
      </c>
      <c r="U63" s="36"/>
      <c r="V63" s="45">
        <f t="shared" ca="1" si="12"/>
        <v>-0.2889138206721179</v>
      </c>
      <c r="W63" s="45">
        <f t="shared" ca="1" si="13"/>
        <v>-0.12395763628352585</v>
      </c>
      <c r="Y63" s="69"/>
      <c r="Z63" s="69"/>
      <c r="AA63" s="69"/>
      <c r="AB63" s="69"/>
      <c r="AC63" s="69"/>
      <c r="AD63" s="69"/>
      <c r="AE63" s="69"/>
      <c r="AF63" s="69"/>
    </row>
    <row r="64" spans="1:32" x14ac:dyDescent="0.25">
      <c r="B64" s="81" t="s">
        <v>48</v>
      </c>
      <c r="C64" s="80"/>
      <c r="D64" s="33">
        <v>0.48570636100000003</v>
      </c>
      <c r="E64" s="33">
        <v>0.53322104800000003</v>
      </c>
      <c r="F64" s="33">
        <v>0.36546455999999994</v>
      </c>
      <c r="G64" s="33">
        <v>0.21440455</v>
      </c>
      <c r="H64" s="33">
        <v>0.34880054999999999</v>
      </c>
      <c r="I64" s="33">
        <v>0.47367121200000001</v>
      </c>
      <c r="J64" s="33">
        <v>0.46701385999999995</v>
      </c>
      <c r="K64" s="33">
        <v>0.44644338999999988</v>
      </c>
      <c r="L64" s="33">
        <v>0.48300006999999995</v>
      </c>
      <c r="M64" s="33">
        <v>0.43005909099999995</v>
      </c>
      <c r="N64" s="33">
        <v>0.46147518999999998</v>
      </c>
      <c r="O64" s="33">
        <v>0.53497333999999996</v>
      </c>
      <c r="P64" s="33">
        <v>0.46638609000000003</v>
      </c>
      <c r="Q64" s="34">
        <v>0.74285884000000013</v>
      </c>
      <c r="R64" s="34">
        <v>0.42895723999999996</v>
      </c>
      <c r="S64" s="34">
        <v>0.45049892999999985</v>
      </c>
      <c r="T64" s="35">
        <v>0.45317767000000003</v>
      </c>
      <c r="U64" s="36"/>
      <c r="V64" s="45">
        <f t="shared" ca="1" si="12"/>
        <v>5.9461628466024319E-3</v>
      </c>
      <c r="W64" s="45">
        <f t="shared" ca="1" si="13"/>
        <v>-2.8320784610021299E-2</v>
      </c>
    </row>
    <row r="65" spans="2:28" x14ac:dyDescent="0.25">
      <c r="B65" s="79" t="s">
        <v>35</v>
      </c>
      <c r="C65" s="80"/>
      <c r="D65" s="33">
        <v>0.51737356000000001</v>
      </c>
      <c r="E65" s="33">
        <v>0.46838486000000007</v>
      </c>
      <c r="F65" s="33">
        <v>0.49958221000001307</v>
      </c>
      <c r="G65" s="33">
        <v>0.49307868000000388</v>
      </c>
      <c r="H65" s="33">
        <v>0.54703774000000005</v>
      </c>
      <c r="I65" s="33">
        <v>0.58381425600000003</v>
      </c>
      <c r="J65" s="33">
        <v>0.61032230399999998</v>
      </c>
      <c r="K65" s="33">
        <v>0.41565873999999997</v>
      </c>
      <c r="L65" s="33">
        <v>0.61658764999999993</v>
      </c>
      <c r="M65" s="33">
        <v>0.64641195100000004</v>
      </c>
      <c r="N65" s="33">
        <v>0.60086889899999996</v>
      </c>
      <c r="O65" s="33">
        <v>0.54242719200000011</v>
      </c>
      <c r="P65" s="33">
        <v>0.57098713000000001</v>
      </c>
      <c r="Q65" s="34">
        <v>0.6413823500000001</v>
      </c>
      <c r="R65" s="34">
        <v>0.71884704999999982</v>
      </c>
      <c r="S65" s="34">
        <v>0.57843490399999875</v>
      </c>
      <c r="T65" s="35">
        <v>0.76806681203060023</v>
      </c>
      <c r="U65" s="36"/>
      <c r="V65" s="45">
        <f t="shared" ca="1" si="12"/>
        <v>0.32783621237110183</v>
      </c>
      <c r="W65" s="45">
        <f t="shared" ca="1" si="13"/>
        <v>0.3451560843947572</v>
      </c>
    </row>
    <row r="66" spans="2:28" x14ac:dyDescent="0.25">
      <c r="B66" s="79" t="s">
        <v>36</v>
      </c>
      <c r="C66" s="80"/>
      <c r="D66" s="33">
        <v>0.37000797999999996</v>
      </c>
      <c r="E66" s="33">
        <v>0.36802171999999983</v>
      </c>
      <c r="F66" s="33">
        <v>0.39514292999999984</v>
      </c>
      <c r="G66" s="33">
        <v>0.34811992000000008</v>
      </c>
      <c r="H66" s="33">
        <v>0.35702504000000002</v>
      </c>
      <c r="I66" s="33">
        <v>0.37415869999999996</v>
      </c>
      <c r="J66" s="33">
        <v>0.42115682000000004</v>
      </c>
      <c r="K66" s="33">
        <v>0.36552529</v>
      </c>
      <c r="L66" s="33">
        <v>0.36604034000000002</v>
      </c>
      <c r="M66" s="33">
        <v>0.39667069000000005</v>
      </c>
      <c r="N66" s="33">
        <v>0.40684235999999996</v>
      </c>
      <c r="O66" s="33">
        <v>0.33713327399999998</v>
      </c>
      <c r="P66" s="33">
        <v>0.34028573000000001</v>
      </c>
      <c r="Q66" s="34">
        <v>0.36915304700000001</v>
      </c>
      <c r="R66" s="34">
        <v>0.40526377499999983</v>
      </c>
      <c r="S66" s="34">
        <v>0.33146881500000008</v>
      </c>
      <c r="T66" s="35">
        <v>0.36869260747502619</v>
      </c>
      <c r="U66" s="36"/>
      <c r="V66" s="45">
        <f t="shared" ca="1" si="12"/>
        <v>0.11229953102835966</v>
      </c>
      <c r="W66" s="45">
        <f t="shared" ca="1" si="13"/>
        <v>8.3479484946448412E-2</v>
      </c>
    </row>
    <row r="67" spans="2:28" x14ac:dyDescent="0.25">
      <c r="B67" s="79" t="s">
        <v>37</v>
      </c>
      <c r="C67" s="80"/>
      <c r="D67" s="33">
        <v>0.14520106000000002</v>
      </c>
      <c r="E67" s="33">
        <v>0.13058460999999993</v>
      </c>
      <c r="F67" s="33">
        <v>0.13396711000000183</v>
      </c>
      <c r="G67" s="33">
        <v>0.11951173000000034</v>
      </c>
      <c r="H67" s="33">
        <v>0.12118838999999999</v>
      </c>
      <c r="I67" s="33">
        <v>0.15619076000000001</v>
      </c>
      <c r="J67" s="33">
        <v>0.16005658</v>
      </c>
      <c r="K67" s="33">
        <v>0.14032979000000001</v>
      </c>
      <c r="L67" s="33">
        <v>0.14609761000000002</v>
      </c>
      <c r="M67" s="33">
        <v>0.16203473999999998</v>
      </c>
      <c r="N67" s="33">
        <v>0.14744849800000004</v>
      </c>
      <c r="O67" s="33">
        <v>0.13284272600000002</v>
      </c>
      <c r="P67" s="33">
        <v>0.16213079999999991</v>
      </c>
      <c r="Q67" s="34">
        <v>0.13856992599999987</v>
      </c>
      <c r="R67" s="34">
        <v>0.20763679799999971</v>
      </c>
      <c r="S67" s="34">
        <v>0.13986423899999983</v>
      </c>
      <c r="T67" s="35">
        <v>0.11165509799999998</v>
      </c>
      <c r="U67" s="36"/>
      <c r="V67" s="45">
        <f t="shared" ca="1" si="12"/>
        <v>-0.2016894468642545</v>
      </c>
      <c r="W67" s="45">
        <f t="shared" ca="1" si="13"/>
        <v>-0.31132703964946795</v>
      </c>
    </row>
    <row r="68" spans="2:28" x14ac:dyDescent="0.25">
      <c r="B68" s="79" t="s">
        <v>38</v>
      </c>
      <c r="C68" s="80"/>
      <c r="D68" s="33">
        <v>0.11486665999999998</v>
      </c>
      <c r="E68" s="33">
        <v>0.1311195169999998</v>
      </c>
      <c r="F68" s="33">
        <v>0.13824701000000328</v>
      </c>
      <c r="G68" s="33">
        <v>0.11862280499999997</v>
      </c>
      <c r="H68" s="33">
        <v>0.14102089999999998</v>
      </c>
      <c r="I68" s="33">
        <v>0.12678829</v>
      </c>
      <c r="J68" s="33">
        <v>0.12566546000000001</v>
      </c>
      <c r="K68" s="33">
        <v>9.9019689999999994E-2</v>
      </c>
      <c r="L68" s="33">
        <v>0.13241365999999999</v>
      </c>
      <c r="M68" s="33">
        <v>0.12479219000000001</v>
      </c>
      <c r="N68" s="33">
        <v>0.12412328</v>
      </c>
      <c r="O68" s="33">
        <v>0.13260675000000002</v>
      </c>
      <c r="P68" s="33">
        <v>8.8691560000000016E-2</v>
      </c>
      <c r="Q68" s="34">
        <v>9.1007969999999869E-2</v>
      </c>
      <c r="R68" s="34">
        <v>0.11140560999999975</v>
      </c>
      <c r="S68" s="34">
        <v>8.3844604999999933E-2</v>
      </c>
      <c r="T68" s="35">
        <v>9.1270190000000015E-2</v>
      </c>
      <c r="U68" s="36"/>
      <c r="V68" s="45">
        <f t="shared" ca="1" si="12"/>
        <v>8.8563658925939093E-2</v>
      </c>
      <c r="W68" s="45">
        <f t="shared" ca="1" si="13"/>
        <v>2.9074130616261629E-2</v>
      </c>
    </row>
    <row r="69" spans="2:28" x14ac:dyDescent="0.25">
      <c r="B69" s="79" t="s">
        <v>40</v>
      </c>
      <c r="C69" s="80"/>
      <c r="D69" s="33">
        <v>5.7883000000000011E-2</v>
      </c>
      <c r="E69" s="33">
        <v>7.545083000000001E-2</v>
      </c>
      <c r="F69" s="33">
        <v>6.5162009999999701E-2</v>
      </c>
      <c r="G69" s="33">
        <v>7.2590290000000016E-2</v>
      </c>
      <c r="H69" s="33">
        <v>6.7990279999999986E-2</v>
      </c>
      <c r="I69" s="33">
        <v>7.5121579999999993E-2</v>
      </c>
      <c r="J69" s="33">
        <v>6.3999880000000009E-2</v>
      </c>
      <c r="K69" s="33">
        <v>6.6115009999999905E-2</v>
      </c>
      <c r="L69" s="33">
        <v>6.1232379999999996E-2</v>
      </c>
      <c r="M69" s="33">
        <v>8.0941849999999996E-2</v>
      </c>
      <c r="N69" s="33">
        <v>4.6654729999999998E-2</v>
      </c>
      <c r="O69" s="33">
        <v>4.4355240000000004E-2</v>
      </c>
      <c r="P69" s="33">
        <v>5.4146259999999995E-2</v>
      </c>
      <c r="Q69" s="34">
        <v>7.1266759999999985E-2</v>
      </c>
      <c r="R69" s="34">
        <v>6.6923980000000008E-2</v>
      </c>
      <c r="S69" s="34">
        <v>6.3644349999999961E-2</v>
      </c>
      <c r="T69" s="35">
        <v>6.5913108588366839E-2</v>
      </c>
      <c r="U69" s="36"/>
      <c r="V69" s="45">
        <f t="shared" ca="1" si="12"/>
        <v>3.5647446919748305E-2</v>
      </c>
      <c r="W69" s="45">
        <f t="shared" ca="1" si="13"/>
        <v>0.21731599908039523</v>
      </c>
    </row>
    <row r="70" spans="2:28" x14ac:dyDescent="0.25">
      <c r="B70" s="79" t="s">
        <v>39</v>
      </c>
      <c r="C70" s="80"/>
      <c r="D70" s="33">
        <v>5.6823341000000013E-2</v>
      </c>
      <c r="E70" s="33">
        <v>6.6214929000000006E-2</v>
      </c>
      <c r="F70" s="33">
        <v>6.1907995000000153E-2</v>
      </c>
      <c r="G70" s="33">
        <v>5.476728099999998E-2</v>
      </c>
      <c r="H70" s="33">
        <v>6.5616636000000006E-2</v>
      </c>
      <c r="I70" s="33">
        <v>6.1242818999999997E-2</v>
      </c>
      <c r="J70" s="33">
        <v>6.3057753000000008E-2</v>
      </c>
      <c r="K70" s="33">
        <v>5.3702149999999949E-2</v>
      </c>
      <c r="L70" s="33">
        <v>5.7989593999999998E-2</v>
      </c>
      <c r="M70" s="33">
        <v>6.6059984000000002E-2</v>
      </c>
      <c r="N70" s="33">
        <v>6.7839716999999994E-2</v>
      </c>
      <c r="O70" s="33">
        <v>6.5882469000000013E-2</v>
      </c>
      <c r="P70" s="33">
        <v>6.3579646000000017E-2</v>
      </c>
      <c r="Q70" s="34">
        <v>7.0779348999999991E-2</v>
      </c>
      <c r="R70" s="34">
        <v>6.8539821000000001E-2</v>
      </c>
      <c r="S70" s="34">
        <v>7.369978499999999E-2</v>
      </c>
      <c r="T70" s="35">
        <v>7.0178205559461609E-2</v>
      </c>
      <c r="U70" s="36"/>
      <c r="V70" s="45">
        <f t="shared" ca="1" si="12"/>
        <v>-4.7782764095422814E-2</v>
      </c>
      <c r="W70" s="45">
        <f t="shared" ca="1" si="13"/>
        <v>0.10378415066138613</v>
      </c>
    </row>
    <row r="71" spans="2:28" x14ac:dyDescent="0.25">
      <c r="B71" s="79" t="s">
        <v>49</v>
      </c>
      <c r="C71" s="82"/>
      <c r="D71" s="33">
        <v>3.5968721000000016E-2</v>
      </c>
      <c r="E71" s="33">
        <v>4.5062888000000009E-2</v>
      </c>
      <c r="F71" s="33">
        <v>3.7718664000000006E-2</v>
      </c>
      <c r="G71" s="33">
        <v>3.8363155000000093E-2</v>
      </c>
      <c r="H71" s="33">
        <v>4.5618784999999995E-2</v>
      </c>
      <c r="I71" s="33">
        <v>3.7631117999999873E-2</v>
      </c>
      <c r="J71" s="33">
        <v>4.2780539999999992E-2</v>
      </c>
      <c r="K71" s="33">
        <v>3.7336046999999997E-2</v>
      </c>
      <c r="L71" s="33">
        <v>4.2591954999999952E-2</v>
      </c>
      <c r="M71" s="33">
        <v>4.2769493000000026E-2</v>
      </c>
      <c r="N71" s="33">
        <v>4.2071210000000012E-2</v>
      </c>
      <c r="O71" s="33">
        <v>4.4443025000000046E-2</v>
      </c>
      <c r="P71" s="33">
        <v>4.1716364000000047E-2</v>
      </c>
      <c r="Q71" s="34">
        <v>4.387859999999992E-2</v>
      </c>
      <c r="R71" s="34">
        <v>4.6249330000000026E-2</v>
      </c>
      <c r="S71" s="34">
        <v>4.7749126999999975E-2</v>
      </c>
      <c r="T71" s="35">
        <v>4.1874828999999995E-2</v>
      </c>
      <c r="U71" s="36"/>
      <c r="V71" s="45">
        <f t="shared" ca="1" si="12"/>
        <v>-0.12302419686123234</v>
      </c>
      <c r="W71" s="45">
        <f t="shared" ca="1" si="13"/>
        <v>3.7986292381557707E-3</v>
      </c>
    </row>
    <row r="72" spans="2:28" s="55" customFormat="1" x14ac:dyDescent="0.25">
      <c r="B72" s="83" t="s">
        <v>43</v>
      </c>
      <c r="C72" s="82"/>
      <c r="D72" s="50">
        <v>3.0523806539999998</v>
      </c>
      <c r="E72" s="50">
        <v>2.9737982759999992</v>
      </c>
      <c r="F72" s="50">
        <v>2.9644416350000746</v>
      </c>
      <c r="G72" s="50">
        <v>3.0968754860000045</v>
      </c>
      <c r="H72" s="50">
        <v>2.9657109060000004</v>
      </c>
      <c r="I72" s="50">
        <v>2.9988327839999993</v>
      </c>
      <c r="J72" s="50">
        <v>3.1436529669999995</v>
      </c>
      <c r="K72" s="50">
        <v>2.7300186999999987</v>
      </c>
      <c r="L72" s="50">
        <f>SUM(L60:L61,L65:L70)</f>
        <v>3.1606873839999996</v>
      </c>
      <c r="M72" s="50">
        <f t="shared" ref="M72:T72" si="14">SUM(M60:M61,M65:M70)</f>
        <v>2.9059764279999993</v>
      </c>
      <c r="N72" s="50">
        <f t="shared" si="14"/>
        <v>3.0319755040000009</v>
      </c>
      <c r="O72" s="50">
        <f t="shared" si="14"/>
        <v>3.1611259230000002</v>
      </c>
      <c r="P72" s="50">
        <f t="shared" si="14"/>
        <v>3.2090919349999982</v>
      </c>
      <c r="Q72" s="51">
        <f t="shared" si="14"/>
        <v>3.1320288009999993</v>
      </c>
      <c r="R72" s="51">
        <f t="shared" si="14"/>
        <v>3.4374239859999975</v>
      </c>
      <c r="S72" s="51">
        <f t="shared" si="14"/>
        <v>3.2503677729999976</v>
      </c>
      <c r="T72" s="52">
        <f t="shared" si="14"/>
        <v>3.1962432537743819</v>
      </c>
      <c r="U72" s="53"/>
      <c r="V72" s="54">
        <f t="shared" ca="1" si="12"/>
        <v>-1.6651813888635791E-2</v>
      </c>
      <c r="W72" s="54">
        <f t="shared" ca="1" si="13"/>
        <v>-4.0038370622798025E-3</v>
      </c>
      <c r="X72" s="1"/>
    </row>
    <row r="73" spans="2:28" x14ac:dyDescent="0.25">
      <c r="B73" s="84" t="s">
        <v>50</v>
      </c>
      <c r="C73" s="80"/>
      <c r="D73" s="85">
        <v>0.24463465732431183</v>
      </c>
      <c r="E73" s="85">
        <v>0.25401962444640702</v>
      </c>
      <c r="F73" s="85">
        <v>0.27916813456480233</v>
      </c>
      <c r="G73" s="85">
        <v>0.2982913797336959</v>
      </c>
      <c r="H73" s="85">
        <v>0.30466615420486853</v>
      </c>
      <c r="I73" s="85">
        <v>0.31966001547722034</v>
      </c>
      <c r="J73" s="85">
        <v>0.33435227773318238</v>
      </c>
      <c r="K73" s="85">
        <v>0.3255785526878518</v>
      </c>
      <c r="L73" s="86">
        <v>0.30380740526915717</v>
      </c>
      <c r="M73" s="86">
        <v>0.35749816997483236</v>
      </c>
      <c r="N73" s="86">
        <v>0.3672377361001265</v>
      </c>
      <c r="O73" s="86">
        <v>0.32360799155674758</v>
      </c>
      <c r="P73" s="86">
        <v>0.29233711810129187</v>
      </c>
      <c r="Q73" s="86">
        <v>0.30530876685894159</v>
      </c>
      <c r="R73" s="86">
        <v>0.34990351696463617</v>
      </c>
      <c r="S73" s="86">
        <v>0.3155580594663982</v>
      </c>
      <c r="T73" s="87">
        <v>0.3481053504566976</v>
      </c>
      <c r="U73" s="88"/>
      <c r="V73" s="42">
        <f ca="1">(OFFSET(U73,0,-1)-OFFSET(U73,0,-2))*100</f>
        <v>3.2547290990299405</v>
      </c>
      <c r="W73" s="42">
        <f ca="1">(OFFSET(U73,0,-1)-OFFSET(U73,0,-5))*100</f>
        <v>5.5768232355405729</v>
      </c>
      <c r="AB73" s="89"/>
    </row>
    <row r="74" spans="2:28" ht="16.5" customHeight="1" x14ac:dyDescent="0.25">
      <c r="B74" s="79" t="s">
        <v>51</v>
      </c>
      <c r="C74" s="80"/>
      <c r="D74" s="33">
        <v>1.0709</v>
      </c>
      <c r="E74" s="33">
        <v>1.1257999999999999</v>
      </c>
      <c r="F74" s="33">
        <v>1.0744</v>
      </c>
      <c r="G74" s="33">
        <v>0.95890024299999976</v>
      </c>
      <c r="H74" s="33">
        <v>0.99998766999999922</v>
      </c>
      <c r="I74" s="33">
        <v>0.98102773899999962</v>
      </c>
      <c r="J74" s="33">
        <v>0.97232901499999991</v>
      </c>
      <c r="K74" s="33">
        <v>0.97038373099999997</v>
      </c>
      <c r="L74" s="33">
        <v>0.94319432100000022</v>
      </c>
      <c r="M74" s="33">
        <v>0.93666853900000013</v>
      </c>
      <c r="N74" s="33">
        <v>1.0835283920000005</v>
      </c>
      <c r="O74" s="33">
        <v>1.1141766270000006</v>
      </c>
      <c r="P74" s="33">
        <v>0.97727677099999988</v>
      </c>
      <c r="Q74" s="34">
        <v>1.0158214219999999</v>
      </c>
      <c r="R74" s="34">
        <v>1.0720650960000004</v>
      </c>
      <c r="S74" s="34">
        <v>0.95257304399999987</v>
      </c>
      <c r="T74" s="35">
        <v>0.88509501099999999</v>
      </c>
      <c r="U74" s="36"/>
      <c r="V74" s="45">
        <f ca="1">OFFSET(U74,0,-1)/OFFSET(U74,0,-2)-1</f>
        <v>-7.083764696578998E-2</v>
      </c>
      <c r="W74" s="45">
        <f ca="1">OFFSET(U74,0,-1)/OFFSET(U74,0,-5)-1</f>
        <v>-9.4325131565006659E-2</v>
      </c>
    </row>
    <row r="75" spans="2:28" s="90" customFormat="1" x14ac:dyDescent="0.25">
      <c r="B75" s="79" t="s">
        <v>52</v>
      </c>
      <c r="C75" s="80"/>
      <c r="D75" s="33">
        <v>0.87390000000000001</v>
      </c>
      <c r="E75" s="33">
        <v>0.89570000000000005</v>
      </c>
      <c r="F75" s="33">
        <v>0.81910000000000005</v>
      </c>
      <c r="G75" s="33">
        <v>0.78921492499999979</v>
      </c>
      <c r="H75" s="33">
        <v>0.83378374899999996</v>
      </c>
      <c r="I75" s="33">
        <v>0.75525670899999997</v>
      </c>
      <c r="J75" s="33">
        <v>0.78178351800000001</v>
      </c>
      <c r="K75" s="33">
        <v>0.77462945199999977</v>
      </c>
      <c r="L75" s="33">
        <v>0.7726014910000002</v>
      </c>
      <c r="M75" s="33">
        <v>0.73705613300000006</v>
      </c>
      <c r="N75" s="33">
        <v>0.79838339200000019</v>
      </c>
      <c r="O75" s="33">
        <v>0.89571277500000002</v>
      </c>
      <c r="P75" s="33">
        <v>0.69869941099999999</v>
      </c>
      <c r="Q75" s="34">
        <v>0.80004201199999991</v>
      </c>
      <c r="R75" s="34">
        <v>0.90110429600000042</v>
      </c>
      <c r="S75" s="34">
        <v>0.78664859799999998</v>
      </c>
      <c r="T75" s="35">
        <v>0.69347283299999984</v>
      </c>
      <c r="U75" s="36"/>
      <c r="V75" s="45">
        <f ca="1">OFFSET(U75,0,-1)/OFFSET(U75,0,-2)-1</f>
        <v>-0.11844648962305804</v>
      </c>
      <c r="W75" s="45">
        <f ca="1">OFFSET(U75,0,-1)/OFFSET(U75,0,-5)-1</f>
        <v>-7.4804385372526649E-3</v>
      </c>
    </row>
    <row r="76" spans="2:28" s="90" customFormat="1" x14ac:dyDescent="0.25">
      <c r="B76" s="79" t="s">
        <v>53</v>
      </c>
      <c r="C76" s="80"/>
      <c r="D76" s="33">
        <v>0.605078</v>
      </c>
      <c r="E76" s="33">
        <v>0.60977800000000004</v>
      </c>
      <c r="F76" s="33">
        <v>0.60958999999999997</v>
      </c>
      <c r="G76" s="33">
        <v>0.61114100000000005</v>
      </c>
      <c r="H76" s="33">
        <v>0.5964299999999999</v>
      </c>
      <c r="I76" s="33">
        <v>0.58721800000000002</v>
      </c>
      <c r="J76" s="33">
        <v>0.61146999999999996</v>
      </c>
      <c r="K76" s="33">
        <v>0.58289400000000002</v>
      </c>
      <c r="L76" s="91">
        <f>L172</f>
        <v>0.5841442</v>
      </c>
      <c r="M76" s="91">
        <f t="shared" ref="M76:T76" si="15">M172</f>
        <v>0.55380099999999999</v>
      </c>
      <c r="N76" s="91">
        <f t="shared" si="15"/>
        <v>0.60989643999999998</v>
      </c>
      <c r="O76" s="91">
        <f t="shared" si="15"/>
        <v>0.60646920000000004</v>
      </c>
      <c r="P76" s="91">
        <f t="shared" si="15"/>
        <v>0.59847449999999991</v>
      </c>
      <c r="Q76" s="91">
        <f t="shared" si="15"/>
        <v>0.60022759999999997</v>
      </c>
      <c r="R76" s="91">
        <f t="shared" si="15"/>
        <v>0.60728699999999991</v>
      </c>
      <c r="S76" s="91">
        <f t="shared" si="15"/>
        <v>0.61551669999999992</v>
      </c>
      <c r="T76" s="35">
        <f t="shared" si="15"/>
        <v>0.61287999999999998</v>
      </c>
      <c r="U76" s="36"/>
      <c r="V76" s="45">
        <f ca="1">OFFSET(U76,0,-1)/OFFSET(U76,0,-2)-1</f>
        <v>-4.2837180534661679E-3</v>
      </c>
      <c r="W76" s="45">
        <f ca="1">OFFSET(U76,0,-1)/OFFSET(U76,0,-5)-1</f>
        <v>2.4070365571131402E-2</v>
      </c>
    </row>
    <row r="77" spans="2:28" s="90" customFormat="1" ht="5.0999999999999996" customHeight="1" x14ac:dyDescent="0.25">
      <c r="B77" s="92"/>
      <c r="C77" s="93"/>
      <c r="D77" s="94"/>
      <c r="E77" s="94"/>
      <c r="F77" s="94"/>
      <c r="G77" s="94"/>
      <c r="H77" s="94"/>
      <c r="I77" s="94"/>
      <c r="J77" s="94"/>
      <c r="K77" s="94"/>
      <c r="L77" s="94"/>
      <c r="M77" s="94"/>
      <c r="N77" s="94"/>
      <c r="O77" s="94"/>
      <c r="P77" s="94"/>
      <c r="Q77" s="95"/>
      <c r="R77" s="95"/>
      <c r="S77" s="95"/>
      <c r="T77" s="94"/>
      <c r="U77" s="96"/>
      <c r="V77" s="74"/>
      <c r="W77" s="97"/>
    </row>
    <row r="78" spans="2:28" x14ac:dyDescent="0.25">
      <c r="B78" s="68" t="s">
        <v>54</v>
      </c>
      <c r="D78" s="69"/>
      <c r="E78" s="70"/>
      <c r="F78" s="70"/>
      <c r="G78" s="70"/>
      <c r="H78" s="70"/>
      <c r="I78" s="70"/>
      <c r="J78" s="70"/>
      <c r="K78" s="70"/>
      <c r="L78" s="70"/>
      <c r="M78" s="70"/>
      <c r="N78" s="70"/>
      <c r="O78" s="70"/>
      <c r="P78" s="70"/>
      <c r="Q78" s="98"/>
      <c r="R78" s="98"/>
      <c r="S78" s="98"/>
      <c r="T78" s="70"/>
      <c r="U78" s="99"/>
      <c r="V78" s="74"/>
      <c r="W78" s="74"/>
    </row>
    <row r="79" spans="2:28" x14ac:dyDescent="0.25">
      <c r="B79" s="68" t="s">
        <v>55</v>
      </c>
      <c r="D79" s="69"/>
      <c r="E79" s="70"/>
      <c r="F79" s="70"/>
      <c r="G79" s="70"/>
      <c r="H79" s="70"/>
      <c r="I79" s="70"/>
      <c r="J79" s="70"/>
      <c r="K79" s="70"/>
      <c r="L79" s="100"/>
      <c r="M79" s="100"/>
      <c r="N79" s="100"/>
      <c r="O79" s="100"/>
      <c r="P79" s="100"/>
      <c r="Q79" s="101"/>
      <c r="R79" s="101"/>
      <c r="S79" s="101"/>
      <c r="T79" s="100"/>
      <c r="U79" s="102"/>
      <c r="V79" s="74"/>
      <c r="W79" s="74"/>
    </row>
    <row r="80" spans="2:28" x14ac:dyDescent="0.25">
      <c r="L80" s="69"/>
      <c r="M80" s="69"/>
      <c r="N80" s="69"/>
      <c r="O80" s="69"/>
      <c r="P80" s="69"/>
      <c r="Q80" s="103"/>
      <c r="R80" s="103"/>
      <c r="S80" s="103"/>
      <c r="T80" s="69"/>
      <c r="U80" s="104"/>
      <c r="V80" s="74"/>
    </row>
    <row r="81" spans="1:23" ht="17.25" x14ac:dyDescent="0.25">
      <c r="A81" s="22"/>
      <c r="B81" s="105" t="s">
        <v>56</v>
      </c>
      <c r="C81" s="105"/>
      <c r="D81" s="23"/>
      <c r="E81" s="23"/>
      <c r="F81" s="23"/>
      <c r="G81" s="23"/>
      <c r="H81" s="23"/>
      <c r="I81" s="23"/>
      <c r="J81" s="23"/>
      <c r="K81" s="105"/>
      <c r="L81" s="105"/>
      <c r="M81" s="105"/>
      <c r="N81" s="105"/>
      <c r="O81" s="105"/>
      <c r="P81" s="105"/>
      <c r="Q81" s="106"/>
      <c r="R81" s="106"/>
      <c r="S81" s="106"/>
      <c r="T81" s="105"/>
      <c r="U81" s="107"/>
      <c r="V81" s="25"/>
      <c r="W81" s="25"/>
    </row>
    <row r="82" spans="1:23" x14ac:dyDescent="0.25">
      <c r="B82" s="26" t="s">
        <v>8</v>
      </c>
      <c r="C82" s="27"/>
      <c r="D82" s="28" t="str">
        <f>D$10</f>
        <v>Q1 2012</v>
      </c>
      <c r="E82" s="28" t="str">
        <f t="shared" ref="E82:W82" si="16">E$10</f>
        <v>Q2 2012</v>
      </c>
      <c r="F82" s="28" t="str">
        <f t="shared" si="16"/>
        <v>Q3 2012</v>
      </c>
      <c r="G82" s="28" t="str">
        <f t="shared" si="16"/>
        <v>Q4 2012</v>
      </c>
      <c r="H82" s="28" t="str">
        <f t="shared" si="16"/>
        <v>Q1 2013</v>
      </c>
      <c r="I82" s="28" t="str">
        <f t="shared" si="16"/>
        <v>Q2 2013</v>
      </c>
      <c r="J82" s="28" t="str">
        <f t="shared" si="16"/>
        <v>Q3 2013</v>
      </c>
      <c r="K82" s="28" t="str">
        <f t="shared" si="16"/>
        <v>Q4 2013</v>
      </c>
      <c r="L82" s="28" t="str">
        <f t="shared" si="16"/>
        <v>Q1 2014</v>
      </c>
      <c r="M82" s="28" t="str">
        <f t="shared" si="16"/>
        <v>Q2 2014</v>
      </c>
      <c r="N82" s="28" t="str">
        <f t="shared" si="16"/>
        <v>Q3 2014</v>
      </c>
      <c r="O82" s="28" t="str">
        <f t="shared" si="16"/>
        <v>Q4 2014</v>
      </c>
      <c r="P82" s="28" t="str">
        <f t="shared" si="16"/>
        <v>Q1 2015</v>
      </c>
      <c r="Q82" s="28" t="str">
        <f t="shared" si="16"/>
        <v>Q2 2015</v>
      </c>
      <c r="R82" s="28" t="str">
        <f t="shared" si="16"/>
        <v>Q3 2015</v>
      </c>
      <c r="S82" s="28" t="str">
        <f t="shared" si="16"/>
        <v>Q4 2015</v>
      </c>
      <c r="T82" s="29" t="str">
        <f t="shared" si="16"/>
        <v>Q1 2016</v>
      </c>
      <c r="U82" s="30"/>
      <c r="V82" s="31" t="str">
        <f>V$10</f>
        <v>QoQ</v>
      </c>
      <c r="W82" s="31" t="str">
        <f t="shared" si="16"/>
        <v>YoY</v>
      </c>
    </row>
    <row r="83" spans="1:23" x14ac:dyDescent="0.25">
      <c r="B83" s="79" t="s">
        <v>32</v>
      </c>
      <c r="C83" s="33">
        <v>9.0230689089999996E-2</v>
      </c>
      <c r="D83" s="33">
        <v>0</v>
      </c>
      <c r="E83" s="33">
        <v>1.9055799999999998E-3</v>
      </c>
      <c r="F83" s="33">
        <v>0</v>
      </c>
      <c r="G83" s="33">
        <v>0</v>
      </c>
      <c r="H83" s="33">
        <v>0</v>
      </c>
      <c r="I83" s="33">
        <v>1.09443E-3</v>
      </c>
      <c r="J83" s="33">
        <v>3.4457250000000002E-2</v>
      </c>
      <c r="K83" s="33">
        <v>8.4273520000000005E-2</v>
      </c>
      <c r="L83" s="33">
        <v>8.6162009999999997E-2</v>
      </c>
      <c r="M83" s="33">
        <v>8.3837680000000012E-2</v>
      </c>
      <c r="N83" s="33">
        <v>6.5075540000000001E-2</v>
      </c>
      <c r="O83" s="33">
        <v>6.5287010000000006E-2</v>
      </c>
      <c r="P83" s="33">
        <v>5.2396123999999995E-2</v>
      </c>
      <c r="Q83" s="34">
        <v>7.2013698000000001E-2</v>
      </c>
      <c r="R83" s="34">
        <v>4.4265727999999997E-2</v>
      </c>
      <c r="S83" s="34">
        <v>0.11749599999999998</v>
      </c>
      <c r="T83" s="35">
        <v>0.16899092999999998</v>
      </c>
      <c r="U83" s="36"/>
      <c r="V83" s="45">
        <f t="shared" ref="V83:V92" ca="1" si="17">OFFSET(U83,0,-1)/OFFSET(U83,0,-2)-1</f>
        <v>0.4382696432218971</v>
      </c>
      <c r="W83" s="45">
        <f t="shared" ref="W83:W92" ca="1" si="18">OFFSET(U83,0,-1)/OFFSET(U83,0,-5)-1</f>
        <v>2.2252563185780687</v>
      </c>
    </row>
    <row r="84" spans="1:23" x14ac:dyDescent="0.25">
      <c r="B84" s="79" t="s">
        <v>57</v>
      </c>
      <c r="C84" s="33"/>
      <c r="D84" s="33">
        <v>0.29817887000000004</v>
      </c>
      <c r="E84" s="33">
        <v>0.36177767999999988</v>
      </c>
      <c r="F84" s="33">
        <v>0.34232183000000005</v>
      </c>
      <c r="G84" s="33">
        <v>0.31181044000000002</v>
      </c>
      <c r="H84" s="33">
        <v>0.33108891600000001</v>
      </c>
      <c r="I84" s="33">
        <v>0.36377274600000004</v>
      </c>
      <c r="J84" s="33">
        <v>0.42767530500000012</v>
      </c>
      <c r="K84" s="33">
        <v>0.44502683900000001</v>
      </c>
      <c r="L84" s="33">
        <v>0.457742174</v>
      </c>
      <c r="M84" s="33">
        <v>0.53908286599999999</v>
      </c>
      <c r="N84" s="33">
        <v>0.43525833400000036</v>
      </c>
      <c r="O84" s="33">
        <v>0.45824809999999999</v>
      </c>
      <c r="P84" s="33">
        <v>0.40682091500000001</v>
      </c>
      <c r="Q84" s="34">
        <v>0.50589343600000003</v>
      </c>
      <c r="R84" s="34">
        <v>0.48572055399999997</v>
      </c>
      <c r="S84" s="34">
        <v>0.29164340800000005</v>
      </c>
      <c r="T84" s="35">
        <v>0.363784</v>
      </c>
      <c r="U84" s="36"/>
      <c r="V84" s="45">
        <f t="shared" ca="1" si="17"/>
        <v>0.24735889795938726</v>
      </c>
      <c r="W84" s="45">
        <f t="shared" ca="1" si="18"/>
        <v>-0.10578835407220888</v>
      </c>
    </row>
    <row r="85" spans="1:23" x14ac:dyDescent="0.25">
      <c r="B85" s="79" t="s">
        <v>58</v>
      </c>
      <c r="C85" s="33"/>
      <c r="D85" s="33">
        <v>0</v>
      </c>
      <c r="E85" s="33">
        <v>0</v>
      </c>
      <c r="F85" s="33">
        <v>0</v>
      </c>
      <c r="G85" s="33">
        <v>0</v>
      </c>
      <c r="H85" s="33">
        <v>0</v>
      </c>
      <c r="I85" s="33">
        <v>0</v>
      </c>
      <c r="J85" s="33">
        <v>0</v>
      </c>
      <c r="K85" s="33">
        <v>0</v>
      </c>
      <c r="L85" s="33">
        <v>0</v>
      </c>
      <c r="M85" s="33">
        <v>3.3832799999999994E-4</v>
      </c>
      <c r="N85" s="33">
        <v>5.7688000000000001E-5</v>
      </c>
      <c r="O85" s="33">
        <v>1.8447140000000001E-3</v>
      </c>
      <c r="P85" s="33">
        <v>9.9667399999999991E-4</v>
      </c>
      <c r="Q85" s="34">
        <v>2.1664449999999999E-3</v>
      </c>
      <c r="R85" s="34">
        <v>5.1199790000000002E-3</v>
      </c>
      <c r="S85" s="34">
        <v>4.2399750000000009E-3</v>
      </c>
      <c r="T85" s="35">
        <v>1.5019000000000001E-2</v>
      </c>
      <c r="U85" s="36"/>
      <c r="V85" s="45">
        <f t="shared" ca="1" si="17"/>
        <v>2.5422378669685548</v>
      </c>
      <c r="W85" s="45">
        <f t="shared" ca="1" si="18"/>
        <v>14.069119892763334</v>
      </c>
    </row>
    <row r="86" spans="1:23" x14ac:dyDescent="0.25">
      <c r="B86" s="79" t="s">
        <v>59</v>
      </c>
      <c r="C86" s="33"/>
      <c r="D86" s="33">
        <v>2.7447739999999998E-2</v>
      </c>
      <c r="E86" s="33">
        <v>3.4156970000000036E-2</v>
      </c>
      <c r="F86" s="33">
        <v>2.3830229999999994E-2</v>
      </c>
      <c r="G86" s="33">
        <v>2.1843229999999998E-2</v>
      </c>
      <c r="H86" s="33">
        <v>2.8410858999999997E-2</v>
      </c>
      <c r="I86" s="33">
        <v>2.6255124000000043E-2</v>
      </c>
      <c r="J86" s="33">
        <v>2.7593334000000004E-2</v>
      </c>
      <c r="K86" s="33">
        <v>2.7094109999999998E-2</v>
      </c>
      <c r="L86" s="33">
        <v>3.2421599999999995E-2</v>
      </c>
      <c r="M86" s="33">
        <v>2.8506460000000004E-2</v>
      </c>
      <c r="N86" s="33">
        <v>2.3658290000000009E-2</v>
      </c>
      <c r="O86" s="33">
        <v>2.7337080999999982E-2</v>
      </c>
      <c r="P86" s="33">
        <v>3.3350819999999996E-2</v>
      </c>
      <c r="Q86" s="34">
        <v>3.0941840000000005E-2</v>
      </c>
      <c r="R86" s="34">
        <v>2.9810769999999997E-2</v>
      </c>
      <c r="S86" s="34">
        <v>2.0940769999999994E-2</v>
      </c>
      <c r="T86" s="35">
        <v>4.2224169999999998E-2</v>
      </c>
      <c r="U86" s="36"/>
      <c r="V86" s="45">
        <f t="shared" ca="1" si="17"/>
        <v>1.0163618625294109</v>
      </c>
      <c r="W86" s="45">
        <f t="shared" ca="1" si="18"/>
        <v>0.26606092443903928</v>
      </c>
    </row>
    <row r="87" spans="1:23" x14ac:dyDescent="0.25">
      <c r="B87" s="79" t="s">
        <v>42</v>
      </c>
      <c r="C87" s="33"/>
      <c r="D87" s="33">
        <v>6.258569600000001E-2</v>
      </c>
      <c r="E87" s="33">
        <v>7.6769690000000002E-2</v>
      </c>
      <c r="F87" s="33">
        <v>7.8506759999999995E-2</v>
      </c>
      <c r="G87" s="33">
        <v>6.7038239999999943E-2</v>
      </c>
      <c r="H87" s="33">
        <v>7.0519759999999918E-2</v>
      </c>
      <c r="I87" s="33">
        <v>7.7997769999999939E-2</v>
      </c>
      <c r="J87" s="33">
        <v>8.0054999999999904E-2</v>
      </c>
      <c r="K87" s="33">
        <v>7.6769999999999936E-2</v>
      </c>
      <c r="L87" s="33">
        <v>7.7360159999999928E-2</v>
      </c>
      <c r="M87" s="33">
        <v>8.6954539999999927E-2</v>
      </c>
      <c r="N87" s="33">
        <v>8.4210269999999893E-2</v>
      </c>
      <c r="O87" s="33">
        <v>8.2739000000000007E-2</v>
      </c>
      <c r="P87" s="33">
        <v>7.4784699999999898E-2</v>
      </c>
      <c r="Q87" s="34">
        <v>6.3873399999999927E-2</v>
      </c>
      <c r="R87" s="34">
        <v>7.2926749999999929E-2</v>
      </c>
      <c r="S87" s="34">
        <v>5.9754629999999934E-2</v>
      </c>
      <c r="T87" s="35">
        <v>5.8801269999999961E-2</v>
      </c>
      <c r="U87" s="36"/>
      <c r="V87" s="45">
        <f t="shared" ca="1" si="17"/>
        <v>-1.5954579586552109E-2</v>
      </c>
      <c r="W87" s="45">
        <f t="shared" ca="1" si="18"/>
        <v>-0.21372593592004729</v>
      </c>
    </row>
    <row r="88" spans="1:23" x14ac:dyDescent="0.25">
      <c r="B88" s="83" t="s">
        <v>43</v>
      </c>
      <c r="C88" s="50"/>
      <c r="D88" s="50">
        <v>0.38821230600000006</v>
      </c>
      <c r="E88" s="50">
        <v>0.47460991999999991</v>
      </c>
      <c r="F88" s="50">
        <v>0.44465882000000007</v>
      </c>
      <c r="G88" s="50">
        <v>0.40069190999999993</v>
      </c>
      <c r="H88" s="50">
        <v>0.43001953499999995</v>
      </c>
      <c r="I88" s="50">
        <v>0.46912007</v>
      </c>
      <c r="J88" s="50">
        <v>0.56978088900000001</v>
      </c>
      <c r="K88" s="50">
        <v>0.6331644689999999</v>
      </c>
      <c r="L88" s="50">
        <f>SUM(L83:L87)</f>
        <v>0.65368594399999991</v>
      </c>
      <c r="M88" s="50">
        <f t="shared" ref="M88:T88" si="19">SUM(M83:M87)</f>
        <v>0.73871987399999994</v>
      </c>
      <c r="N88" s="50">
        <f t="shared" si="19"/>
        <v>0.60826012200000024</v>
      </c>
      <c r="O88" s="50">
        <f t="shared" si="19"/>
        <v>0.63545590499999993</v>
      </c>
      <c r="P88" s="50">
        <f t="shared" si="19"/>
        <v>0.56834923299999984</v>
      </c>
      <c r="Q88" s="51">
        <f t="shared" si="19"/>
        <v>0.67488881899999997</v>
      </c>
      <c r="R88" s="51">
        <f t="shared" si="19"/>
        <v>0.63784378099999994</v>
      </c>
      <c r="S88" s="51">
        <f t="shared" si="19"/>
        <v>0.49407478299999996</v>
      </c>
      <c r="T88" s="52">
        <f t="shared" si="19"/>
        <v>0.64881937000000001</v>
      </c>
      <c r="U88" s="53"/>
      <c r="V88" s="54">
        <f t="shared" ca="1" si="17"/>
        <v>0.31320073868250842</v>
      </c>
      <c r="W88" s="54">
        <f t="shared" ca="1" si="18"/>
        <v>0.14158572287542825</v>
      </c>
    </row>
    <row r="89" spans="1:23" s="55" customFormat="1" x14ac:dyDescent="0.25">
      <c r="B89" s="83" t="s">
        <v>60</v>
      </c>
      <c r="C89" s="50"/>
      <c r="D89" s="50">
        <v>0.50443000000000005</v>
      </c>
      <c r="E89" s="50">
        <v>0.95117300000000005</v>
      </c>
      <c r="F89" s="50">
        <v>1.02471</v>
      </c>
      <c r="G89" s="50">
        <v>0.82168017599999998</v>
      </c>
      <c r="H89" s="50">
        <v>0.46810774899999996</v>
      </c>
      <c r="I89" s="50">
        <v>0.97618247999999996</v>
      </c>
      <c r="J89" s="50">
        <v>1.1437340410000001</v>
      </c>
      <c r="K89" s="50">
        <v>1.2669999999999999</v>
      </c>
      <c r="L89" s="50">
        <v>0.61976827199999995</v>
      </c>
      <c r="M89" s="50">
        <v>1.1794342660000001</v>
      </c>
      <c r="N89" s="50">
        <v>1.489735408</v>
      </c>
      <c r="O89" s="50">
        <v>1.136587</v>
      </c>
      <c r="P89" s="50">
        <v>0.69022325999999989</v>
      </c>
      <c r="Q89" s="51">
        <v>1.1463185299999998</v>
      </c>
      <c r="R89" s="51">
        <v>1.3382097289999997</v>
      </c>
      <c r="S89" s="51">
        <v>1.0430854540000001</v>
      </c>
      <c r="T89" s="52">
        <v>0.69720284700000001</v>
      </c>
      <c r="U89" s="53"/>
      <c r="V89" s="54">
        <f t="shared" ca="1" si="17"/>
        <v>-0.33159565755002851</v>
      </c>
      <c r="W89" s="54">
        <f t="shared" ca="1" si="18"/>
        <v>1.0112071563627367E-2</v>
      </c>
    </row>
    <row r="90" spans="1:23" x14ac:dyDescent="0.25">
      <c r="B90" s="79" t="s">
        <v>61</v>
      </c>
      <c r="C90" s="33"/>
      <c r="D90" s="33">
        <v>0.27020499999999997</v>
      </c>
      <c r="E90" s="33">
        <v>0.43433100000000002</v>
      </c>
      <c r="F90" s="33">
        <v>0.595244</v>
      </c>
      <c r="G90" s="33">
        <v>0.51501072000000003</v>
      </c>
      <c r="H90" s="33">
        <v>0.25696794000000001</v>
      </c>
      <c r="I90" s="33">
        <v>0.51873369999999996</v>
      </c>
      <c r="J90" s="33">
        <v>0.64069463000000004</v>
      </c>
      <c r="K90" s="33">
        <v>0.53300000000000003</v>
      </c>
      <c r="L90" s="33">
        <v>0.25916222</v>
      </c>
      <c r="M90" s="33">
        <v>0.48004657000000006</v>
      </c>
      <c r="N90" s="33">
        <v>0.71488669000000005</v>
      </c>
      <c r="O90" s="33">
        <v>0.34412900000000002</v>
      </c>
      <c r="P90" s="33">
        <v>0.22768289</v>
      </c>
      <c r="Q90" s="34">
        <v>0.46078155999999998</v>
      </c>
      <c r="R90" s="34">
        <v>0.42689920999999992</v>
      </c>
      <c r="S90" s="34">
        <v>0.34043339000000011</v>
      </c>
      <c r="T90" s="35">
        <v>0.216859308</v>
      </c>
      <c r="U90" s="36"/>
      <c r="V90" s="45">
        <f t="shared" ca="1" si="17"/>
        <v>-0.36299048692021685</v>
      </c>
      <c r="W90" s="45">
        <f t="shared" ca="1" si="18"/>
        <v>-4.7537968268059116E-2</v>
      </c>
    </row>
    <row r="91" spans="1:23" x14ac:dyDescent="0.25">
      <c r="B91" s="79" t="s">
        <v>62</v>
      </c>
      <c r="C91" s="33"/>
      <c r="D91" s="33">
        <v>0</v>
      </c>
      <c r="E91" s="33">
        <v>0</v>
      </c>
      <c r="F91" s="33">
        <v>0</v>
      </c>
      <c r="G91" s="33">
        <v>0</v>
      </c>
      <c r="H91" s="33">
        <v>2.3444799999999999E-3</v>
      </c>
      <c r="I91" s="33">
        <v>4.4882040000000005E-2</v>
      </c>
      <c r="J91" s="33">
        <v>5.8045840000000001E-2</v>
      </c>
      <c r="K91" s="33">
        <v>0.34399999999999997</v>
      </c>
      <c r="L91" s="33">
        <v>0.12438716999999999</v>
      </c>
      <c r="M91" s="33">
        <v>0.29353799000000003</v>
      </c>
      <c r="N91" s="33">
        <v>0.32175337999999998</v>
      </c>
      <c r="O91" s="33">
        <v>0.29334199999999999</v>
      </c>
      <c r="P91" s="33">
        <v>0.21222215999999999</v>
      </c>
      <c r="Q91" s="34">
        <v>0.25014170000000002</v>
      </c>
      <c r="R91" s="34">
        <v>0.37867985999999992</v>
      </c>
      <c r="S91" s="34">
        <v>0.29014011999999995</v>
      </c>
      <c r="T91" s="35">
        <v>0.23616491000000003</v>
      </c>
      <c r="U91" s="36"/>
      <c r="V91" s="45">
        <f t="shared" ca="1" si="17"/>
        <v>-0.1860315284904408</v>
      </c>
      <c r="W91" s="45">
        <f t="shared" ca="1" si="18"/>
        <v>0.11281927391559887</v>
      </c>
    </row>
    <row r="92" spans="1:23" x14ac:dyDescent="0.25">
      <c r="B92" s="79" t="s">
        <v>63</v>
      </c>
      <c r="C92" s="33"/>
      <c r="D92" s="33">
        <v>0.21473400000000001</v>
      </c>
      <c r="E92" s="33">
        <v>0.48858800000000002</v>
      </c>
      <c r="F92" s="33">
        <v>0.40739599999999998</v>
      </c>
      <c r="G92" s="33">
        <v>0.28331420000000002</v>
      </c>
      <c r="H92" s="33">
        <v>0.19375819000000002</v>
      </c>
      <c r="I92" s="33">
        <v>0.38880630999999999</v>
      </c>
      <c r="J92" s="33">
        <v>0.41813194200000003</v>
      </c>
      <c r="K92" s="33">
        <v>0.36699999999999999</v>
      </c>
      <c r="L92" s="33">
        <v>0.22391993999999998</v>
      </c>
      <c r="M92" s="33">
        <v>0.38885502000000005</v>
      </c>
      <c r="N92" s="33">
        <v>0.4309579</v>
      </c>
      <c r="O92" s="33">
        <v>0.44800999999999996</v>
      </c>
      <c r="P92" s="33">
        <v>0.23024131999999997</v>
      </c>
      <c r="Q92" s="34">
        <v>0.41171105000000002</v>
      </c>
      <c r="R92" s="34">
        <v>0.49130061000000003</v>
      </c>
      <c r="S92" s="34">
        <v>0.38552534999999999</v>
      </c>
      <c r="T92" s="35">
        <v>0.22922704400000002</v>
      </c>
      <c r="U92" s="36"/>
      <c r="V92" s="45">
        <f t="shared" ca="1" si="17"/>
        <v>-0.40541641684522167</v>
      </c>
      <c r="W92" s="45">
        <f t="shared" ca="1" si="18"/>
        <v>-4.4052735625383921E-3</v>
      </c>
    </row>
    <row r="93" spans="1:23" ht="5.0999999999999996" customHeight="1" x14ac:dyDescent="0.25">
      <c r="B93" s="108"/>
      <c r="C93" s="80"/>
      <c r="D93" s="109"/>
      <c r="E93" s="109"/>
      <c r="F93" s="109"/>
      <c r="G93" s="109"/>
      <c r="H93" s="109"/>
      <c r="I93" s="109"/>
      <c r="J93" s="109"/>
      <c r="K93" s="109"/>
      <c r="L93" s="109"/>
      <c r="M93" s="109"/>
      <c r="N93" s="109"/>
      <c r="O93" s="109"/>
      <c r="P93" s="109"/>
      <c r="Q93" s="110"/>
      <c r="R93" s="110"/>
      <c r="S93" s="110"/>
      <c r="T93" s="109"/>
      <c r="U93" s="36"/>
      <c r="V93" s="111"/>
      <c r="W93" s="111"/>
    </row>
    <row r="94" spans="1:23" x14ac:dyDescent="0.25">
      <c r="B94" s="68" t="s">
        <v>64</v>
      </c>
      <c r="D94" s="69"/>
      <c r="E94" s="70"/>
      <c r="F94" s="70"/>
      <c r="G94" s="70"/>
      <c r="H94" s="70"/>
      <c r="I94" s="70"/>
      <c r="J94" s="70"/>
      <c r="K94" s="100"/>
      <c r="L94" s="100"/>
      <c r="M94" s="100"/>
      <c r="N94" s="100"/>
      <c r="O94" s="100"/>
      <c r="P94" s="100"/>
      <c r="Q94" s="101"/>
      <c r="R94" s="101"/>
      <c r="S94" s="101"/>
      <c r="T94" s="101"/>
      <c r="U94" s="102"/>
      <c r="V94" s="74"/>
      <c r="W94" s="74"/>
    </row>
    <row r="95" spans="1:23" s="90" customFormat="1" x14ac:dyDescent="0.25">
      <c r="B95" s="92"/>
      <c r="C95" s="93"/>
      <c r="D95" s="94"/>
      <c r="E95" s="94"/>
      <c r="F95" s="94"/>
      <c r="G95" s="94"/>
      <c r="H95" s="94"/>
      <c r="I95" s="94"/>
      <c r="J95" s="94"/>
      <c r="K95" s="94"/>
      <c r="L95" s="94"/>
      <c r="M95" s="94"/>
      <c r="N95" s="94"/>
      <c r="O95" s="94"/>
      <c r="P95" s="94"/>
      <c r="Q95" s="95"/>
      <c r="R95" s="95"/>
      <c r="S95" s="95"/>
      <c r="T95" s="94"/>
      <c r="U95" s="96"/>
      <c r="V95" s="97"/>
      <c r="W95" s="97"/>
    </row>
    <row r="96" spans="1:23" x14ac:dyDescent="0.25">
      <c r="A96" s="22"/>
      <c r="B96" s="8" t="s">
        <v>65</v>
      </c>
    </row>
    <row r="97" spans="1:23" x14ac:dyDescent="0.25">
      <c r="B97" s="26" t="s">
        <v>8</v>
      </c>
      <c r="C97" s="27"/>
      <c r="D97" s="28" t="str">
        <f>D$10</f>
        <v>Q1 2012</v>
      </c>
      <c r="E97" s="28" t="str">
        <f t="shared" ref="E97:W97" si="20">E$10</f>
        <v>Q2 2012</v>
      </c>
      <c r="F97" s="28" t="str">
        <f t="shared" si="20"/>
        <v>Q3 2012</v>
      </c>
      <c r="G97" s="28" t="str">
        <f t="shared" si="20"/>
        <v>Q4 2012</v>
      </c>
      <c r="H97" s="28" t="str">
        <f t="shared" si="20"/>
        <v>Q1 2013</v>
      </c>
      <c r="I97" s="28" t="str">
        <f t="shared" si="20"/>
        <v>Q2 2013</v>
      </c>
      <c r="J97" s="28" t="str">
        <f t="shared" si="20"/>
        <v>Q3 2013</v>
      </c>
      <c r="K97" s="28" t="str">
        <f t="shared" si="20"/>
        <v>Q4 2013</v>
      </c>
      <c r="L97" s="28" t="str">
        <f t="shared" si="20"/>
        <v>Q1 2014</v>
      </c>
      <c r="M97" s="28" t="str">
        <f t="shared" si="20"/>
        <v>Q2 2014</v>
      </c>
      <c r="N97" s="28" t="str">
        <f t="shared" si="20"/>
        <v>Q3 2014</v>
      </c>
      <c r="O97" s="28" t="str">
        <f t="shared" si="20"/>
        <v>Q4 2014</v>
      </c>
      <c r="P97" s="28" t="str">
        <f t="shared" si="20"/>
        <v>Q1 2015</v>
      </c>
      <c r="Q97" s="28" t="str">
        <f t="shared" si="20"/>
        <v>Q2 2015</v>
      </c>
      <c r="R97" s="28" t="str">
        <f t="shared" si="20"/>
        <v>Q3 2015</v>
      </c>
      <c r="S97" s="28" t="str">
        <f t="shared" si="20"/>
        <v>Q4 2015</v>
      </c>
      <c r="T97" s="29" t="str">
        <f t="shared" si="20"/>
        <v>Q1 2016</v>
      </c>
      <c r="U97" s="30"/>
      <c r="V97" s="31" t="str">
        <f>V$10</f>
        <v>QoQ</v>
      </c>
      <c r="W97" s="31" t="str">
        <f t="shared" si="20"/>
        <v>YoY</v>
      </c>
    </row>
    <row r="98" spans="1:23" s="2" customFormat="1" x14ac:dyDescent="0.25">
      <c r="B98" s="79" t="s">
        <v>66</v>
      </c>
      <c r="C98" s="80"/>
      <c r="D98" s="34">
        <v>3.0839632040000002</v>
      </c>
      <c r="E98" s="34">
        <v>3.4933943789999997</v>
      </c>
      <c r="F98" s="34">
        <v>3.3130000000000002</v>
      </c>
      <c r="G98" s="34">
        <v>4.2196078100000003</v>
      </c>
      <c r="H98" s="34">
        <v>3.3878416759999999</v>
      </c>
      <c r="I98" s="34">
        <v>3.4928995249999999</v>
      </c>
      <c r="J98" s="34">
        <v>3.4966029400000003</v>
      </c>
      <c r="K98" s="34">
        <v>3.6039525599999997</v>
      </c>
      <c r="L98" s="34">
        <v>3.47389613</v>
      </c>
      <c r="M98" s="34">
        <v>3.6459297500000001</v>
      </c>
      <c r="N98" s="34">
        <v>3.6436108000000003</v>
      </c>
      <c r="O98" s="34">
        <v>3.9427343970000002</v>
      </c>
      <c r="P98" s="34">
        <v>3.4965757380199998</v>
      </c>
      <c r="Q98" s="34">
        <v>3.9152389300000001</v>
      </c>
      <c r="R98" s="34">
        <v>3.8788250909999999</v>
      </c>
      <c r="S98" s="34">
        <v>3.9468622799999999</v>
      </c>
      <c r="T98" s="35">
        <v>3.8294394899999999</v>
      </c>
      <c r="U98" s="36"/>
      <c r="V98" s="45">
        <f ca="1">OFFSET(U98,0,-1)/OFFSET(U98,0,-2)-1</f>
        <v>-2.9750921534561381E-2</v>
      </c>
      <c r="W98" s="45">
        <f ca="1">OFFSET(U98,0,-1)/OFFSET(U98,0,-5)-1</f>
        <v>9.5197066192677537E-2</v>
      </c>
    </row>
    <row r="99" spans="1:23" s="2" customFormat="1" x14ac:dyDescent="0.25">
      <c r="B99" s="79" t="s">
        <v>67</v>
      </c>
      <c r="C99" s="80"/>
      <c r="D99" s="34">
        <v>2.850286154</v>
      </c>
      <c r="E99" s="34">
        <v>2.8596698500000004</v>
      </c>
      <c r="F99" s="34">
        <v>2.5720000000000001</v>
      </c>
      <c r="G99" s="34">
        <v>3.00446664</v>
      </c>
      <c r="H99" s="34">
        <v>2.6214286499999999</v>
      </c>
      <c r="I99" s="34">
        <v>2.7432304599999999</v>
      </c>
      <c r="J99" s="34">
        <v>2.7753190700000001</v>
      </c>
      <c r="K99" s="34">
        <v>2.9008018799999999</v>
      </c>
      <c r="L99" s="34">
        <v>2.7932613000000002</v>
      </c>
      <c r="M99" s="34">
        <v>2.5758159000000003</v>
      </c>
      <c r="N99" s="34">
        <v>2.9774764999999999</v>
      </c>
      <c r="O99" s="34">
        <v>2.9713483599999999</v>
      </c>
      <c r="P99" s="34">
        <v>2.7243556</v>
      </c>
      <c r="Q99" s="34">
        <v>2.7592699499999997</v>
      </c>
      <c r="R99" s="34">
        <v>2.9530407100000002</v>
      </c>
      <c r="S99" s="34">
        <v>2.9052334899999996</v>
      </c>
      <c r="T99" s="35">
        <v>2.9344956799999999</v>
      </c>
      <c r="U99" s="36"/>
      <c r="V99" s="45">
        <f ca="1">OFFSET(U99,0,-1)/OFFSET(U99,0,-2)-1</f>
        <v>1.0072233471327685E-2</v>
      </c>
      <c r="W99" s="45">
        <f ca="1">OFFSET(U99,0,-1)/OFFSET(U99,0,-5)-1</f>
        <v>7.7133866078275437E-2</v>
      </c>
    </row>
    <row r="100" spans="1:23" s="2" customFormat="1" x14ac:dyDescent="0.25">
      <c r="B100" s="79" t="s">
        <v>68</v>
      </c>
      <c r="C100" s="80"/>
      <c r="D100" s="34">
        <v>0.39814250000000001</v>
      </c>
      <c r="E100" s="34">
        <v>0.41646830000000001</v>
      </c>
      <c r="F100" s="34">
        <v>0.46400000000000002</v>
      </c>
      <c r="G100" s="34">
        <v>0.44616205000000003</v>
      </c>
      <c r="H100" s="34">
        <v>0.35910545999999999</v>
      </c>
      <c r="I100" s="34">
        <v>0.37033715</v>
      </c>
      <c r="J100" s="34">
        <v>0.36374260000000003</v>
      </c>
      <c r="K100" s="34">
        <v>0.35984689000000003</v>
      </c>
      <c r="L100" s="34">
        <v>0.39726484999999989</v>
      </c>
      <c r="M100" s="34">
        <v>0.3576008</v>
      </c>
      <c r="N100" s="34">
        <v>0.32633999999999996</v>
      </c>
      <c r="O100" s="34">
        <v>0.42201830000000001</v>
      </c>
      <c r="P100" s="34">
        <v>0.3614231</v>
      </c>
      <c r="Q100" s="34">
        <v>0.40450604000000001</v>
      </c>
      <c r="R100" s="34">
        <v>0.47327396499999996</v>
      </c>
      <c r="S100" s="34">
        <v>0.53776384499999996</v>
      </c>
      <c r="T100" s="35">
        <v>0.47321065000000007</v>
      </c>
      <c r="U100" s="36"/>
      <c r="V100" s="45">
        <f ca="1">OFFSET(U100,0,-1)/OFFSET(U100,0,-2)-1</f>
        <v>-0.1200400428556142</v>
      </c>
      <c r="W100" s="45">
        <f ca="1">OFFSET(U100,0,-1)/OFFSET(U100,0,-5)-1</f>
        <v>0.30929829886357596</v>
      </c>
    </row>
    <row r="101" spans="1:23" s="2" customFormat="1" x14ac:dyDescent="0.25">
      <c r="B101" s="79" t="s">
        <v>67</v>
      </c>
      <c r="C101" s="80"/>
      <c r="D101" s="34">
        <v>0.15021879999999999</v>
      </c>
      <c r="E101" s="34">
        <v>0.1503854</v>
      </c>
      <c r="F101" s="34">
        <v>0.154</v>
      </c>
      <c r="G101" s="34">
        <v>0.14991370000000001</v>
      </c>
      <c r="H101" s="34">
        <v>0.15000041000000003</v>
      </c>
      <c r="I101" s="34">
        <v>0.15003085000000002</v>
      </c>
      <c r="J101" s="34">
        <v>0.1499144</v>
      </c>
      <c r="K101" s="34">
        <v>0.14995034000000002</v>
      </c>
      <c r="L101" s="34">
        <v>0.14720204999999997</v>
      </c>
      <c r="M101" s="34">
        <v>0.13262190000000001</v>
      </c>
      <c r="N101" s="34">
        <v>0.17360914999999999</v>
      </c>
      <c r="O101" s="34">
        <v>0.17103719999999997</v>
      </c>
      <c r="P101" s="34">
        <v>0.15504454999999998</v>
      </c>
      <c r="Q101" s="34">
        <v>0.25451569999999996</v>
      </c>
      <c r="R101" s="34">
        <v>0.31868350000000001</v>
      </c>
      <c r="S101" s="34">
        <v>0.30965324499999997</v>
      </c>
      <c r="T101" s="35">
        <v>0.32317125000000002</v>
      </c>
      <c r="U101" s="36"/>
      <c r="V101" s="45">
        <f ca="1">OFFSET(U101,0,-1)/OFFSET(U101,0,-2)-1</f>
        <v>4.3655299010349591E-2</v>
      </c>
      <c r="W101" s="45">
        <f ca="1">OFFSET(U101,0,-1)/OFFSET(U101,0,-5)-1</f>
        <v>1.0843767162405906</v>
      </c>
    </row>
    <row r="102" spans="1:23" x14ac:dyDescent="0.25">
      <c r="B102" s="68"/>
      <c r="D102" s="69"/>
      <c r="E102" s="70"/>
      <c r="F102" s="70"/>
      <c r="G102" s="70"/>
      <c r="H102" s="70"/>
      <c r="I102" s="70"/>
      <c r="J102" s="70"/>
      <c r="K102" s="100"/>
      <c r="L102" s="100"/>
      <c r="M102" s="100"/>
      <c r="N102" s="100"/>
      <c r="O102" s="100"/>
      <c r="P102" s="112"/>
      <c r="Q102" s="113"/>
      <c r="R102" s="113"/>
      <c r="S102" s="113"/>
      <c r="T102" s="112"/>
      <c r="U102" s="114"/>
      <c r="V102" s="74"/>
      <c r="W102" s="74"/>
    </row>
    <row r="103" spans="1:23" x14ac:dyDescent="0.25">
      <c r="A103" s="22"/>
      <c r="B103" s="82" t="s">
        <v>22</v>
      </c>
      <c r="C103" s="80"/>
      <c r="D103" s="109"/>
      <c r="E103" s="109"/>
      <c r="F103" s="109"/>
      <c r="G103" s="109"/>
      <c r="H103" s="109"/>
      <c r="I103" s="109"/>
      <c r="J103" s="109"/>
      <c r="K103" s="109"/>
      <c r="L103" s="109"/>
      <c r="M103" s="109"/>
      <c r="N103" s="109"/>
      <c r="O103" s="109"/>
      <c r="P103" s="109"/>
      <c r="Q103" s="110"/>
      <c r="R103" s="110"/>
      <c r="S103" s="110"/>
      <c r="T103" s="109"/>
      <c r="U103" s="36"/>
      <c r="V103" s="111"/>
      <c r="W103" s="111"/>
    </row>
    <row r="104" spans="1:23" ht="17.25" x14ac:dyDescent="0.25">
      <c r="B104" s="115" t="s">
        <v>69</v>
      </c>
      <c r="C104" s="23"/>
      <c r="D104" s="23"/>
      <c r="E104" s="23"/>
      <c r="F104" s="23"/>
      <c r="G104" s="23"/>
      <c r="H104" s="23"/>
      <c r="I104" s="23"/>
      <c r="J104" s="23"/>
      <c r="K104" s="23"/>
      <c r="L104" s="23"/>
      <c r="M104" s="23"/>
      <c r="N104" s="23"/>
      <c r="O104" s="23"/>
      <c r="P104" s="23"/>
      <c r="Q104" s="77"/>
      <c r="R104" s="77"/>
      <c r="S104" s="77"/>
      <c r="T104" s="23"/>
      <c r="U104" s="24"/>
      <c r="V104" s="25"/>
      <c r="W104" s="25"/>
    </row>
    <row r="105" spans="1:23" x14ac:dyDescent="0.25">
      <c r="B105" s="26" t="s">
        <v>8</v>
      </c>
      <c r="C105" s="27"/>
      <c r="D105" s="28" t="str">
        <f>D$10</f>
        <v>Q1 2012</v>
      </c>
      <c r="E105" s="28" t="str">
        <f t="shared" ref="E105:W105" si="21">E$10</f>
        <v>Q2 2012</v>
      </c>
      <c r="F105" s="28" t="str">
        <f t="shared" si="21"/>
        <v>Q3 2012</v>
      </c>
      <c r="G105" s="28" t="str">
        <f t="shared" si="21"/>
        <v>Q4 2012</v>
      </c>
      <c r="H105" s="28" t="str">
        <f t="shared" si="21"/>
        <v>Q1 2013</v>
      </c>
      <c r="I105" s="28" t="str">
        <f t="shared" si="21"/>
        <v>Q2 2013</v>
      </c>
      <c r="J105" s="28" t="str">
        <f t="shared" si="21"/>
        <v>Q3 2013</v>
      </c>
      <c r="K105" s="28" t="str">
        <f t="shared" si="21"/>
        <v>Q4 2013</v>
      </c>
      <c r="L105" s="28" t="str">
        <f t="shared" si="21"/>
        <v>Q1 2014</v>
      </c>
      <c r="M105" s="28" t="str">
        <f t="shared" si="21"/>
        <v>Q2 2014</v>
      </c>
      <c r="N105" s="28" t="str">
        <f t="shared" si="21"/>
        <v>Q3 2014</v>
      </c>
      <c r="O105" s="28" t="str">
        <f t="shared" si="21"/>
        <v>Q4 2014</v>
      </c>
      <c r="P105" s="28" t="str">
        <f t="shared" si="21"/>
        <v>Q1 2015</v>
      </c>
      <c r="Q105" s="28" t="str">
        <f t="shared" si="21"/>
        <v>Q2 2015</v>
      </c>
      <c r="R105" s="28" t="str">
        <f t="shared" si="21"/>
        <v>Q3 2015</v>
      </c>
      <c r="S105" s="28" t="str">
        <f t="shared" si="21"/>
        <v>Q4 2015</v>
      </c>
      <c r="T105" s="29" t="str">
        <f t="shared" si="21"/>
        <v>Q1 2016</v>
      </c>
      <c r="U105" s="30"/>
      <c r="V105" s="31" t="str">
        <f>V$10</f>
        <v>QoQ</v>
      </c>
      <c r="W105" s="31" t="str">
        <f t="shared" si="21"/>
        <v>YoY</v>
      </c>
    </row>
    <row r="106" spans="1:23" s="2" customFormat="1" x14ac:dyDescent="0.25">
      <c r="B106" s="79" t="s">
        <v>35</v>
      </c>
      <c r="C106" s="80"/>
      <c r="D106" s="33">
        <v>0.24526955931791999</v>
      </c>
      <c r="E106" s="33">
        <v>0.25676524528055994</v>
      </c>
      <c r="F106" s="33">
        <v>0.23763830483032</v>
      </c>
      <c r="G106" s="33">
        <v>0.22830320762640002</v>
      </c>
      <c r="H106" s="33">
        <v>0.27478381835519999</v>
      </c>
      <c r="I106" s="33">
        <v>0.26792644006800004</v>
      </c>
      <c r="J106" s="33">
        <v>0.27511967468160003</v>
      </c>
      <c r="K106" s="33">
        <v>0.24510037403783994</v>
      </c>
      <c r="L106" s="33">
        <v>0.25158252186329999</v>
      </c>
      <c r="M106" s="33">
        <v>0.30339390745139999</v>
      </c>
      <c r="N106" s="33">
        <v>0.31193410168215002</v>
      </c>
      <c r="O106" s="33">
        <v>0.27280064461275</v>
      </c>
      <c r="P106" s="33">
        <v>0.2224154717787</v>
      </c>
      <c r="Q106" s="34">
        <v>0.26689428059249998</v>
      </c>
      <c r="R106" s="34">
        <v>0.27126582367050001</v>
      </c>
      <c r="S106" s="34">
        <v>0.17558459534355</v>
      </c>
      <c r="T106" s="35">
        <v>0.2422853469947952</v>
      </c>
      <c r="U106" s="36"/>
      <c r="V106" s="45">
        <f ca="1">OFFSET(U106,0,-1)/OFFSET(U106,0,-2)-1</f>
        <v>0.37987815229882815</v>
      </c>
      <c r="W106" s="45">
        <f ca="1">OFFSET(U106,0,-1)/OFFSET(U106,0,-5)-1</f>
        <v>8.9336749180225272E-2</v>
      </c>
    </row>
    <row r="107" spans="1:23" s="2" customFormat="1" x14ac:dyDescent="0.25">
      <c r="B107" s="79" t="s">
        <v>36</v>
      </c>
      <c r="C107" s="80"/>
      <c r="D107" s="33">
        <v>0.10547154783879999</v>
      </c>
      <c r="E107" s="33">
        <v>0.12760794374968795</v>
      </c>
      <c r="F107" s="33">
        <v>0.10856564402023994</v>
      </c>
      <c r="G107" s="33">
        <v>0.10334396549096003</v>
      </c>
      <c r="H107" s="33">
        <v>0.11656563811200001</v>
      </c>
      <c r="I107" s="33">
        <v>0.110307622824</v>
      </c>
      <c r="J107" s="33">
        <v>0.11073926858400002</v>
      </c>
      <c r="K107" s="33">
        <v>0.12448741721599998</v>
      </c>
      <c r="L107" s="33">
        <v>0.13051284134190003</v>
      </c>
      <c r="M107" s="33">
        <v>0.15646438326585002</v>
      </c>
      <c r="N107" s="33">
        <v>0.13805191156590002</v>
      </c>
      <c r="O107" s="33">
        <v>0.11402663183985001</v>
      </c>
      <c r="P107" s="33">
        <v>0.1315905771219</v>
      </c>
      <c r="Q107" s="34">
        <v>0.12528209427855</v>
      </c>
      <c r="R107" s="34">
        <v>0.13344222335354999</v>
      </c>
      <c r="S107" s="34">
        <v>0.10316506005630001</v>
      </c>
      <c r="T107" s="35">
        <v>0.14216730188730003</v>
      </c>
      <c r="U107" s="36"/>
      <c r="V107" s="45">
        <f ca="1">OFFSET(U107,0,-1)/OFFSET(U107,0,-2)-1</f>
        <v>0.37805669680912724</v>
      </c>
      <c r="W107" s="45">
        <f ca="1">OFFSET(U107,0,-1)/OFFSET(U107,0,-5)-1</f>
        <v>8.0376004093379638E-2</v>
      </c>
    </row>
    <row r="108" spans="1:23" s="2" customFormat="1" x14ac:dyDescent="0.25">
      <c r="B108" s="79" t="s">
        <v>37</v>
      </c>
      <c r="C108" s="80"/>
      <c r="D108" s="33">
        <v>8.2433088527999993E-2</v>
      </c>
      <c r="E108" s="33">
        <v>0.10191940084800001</v>
      </c>
      <c r="F108" s="33">
        <v>6.8586739136000011E-2</v>
      </c>
      <c r="G108" s="33">
        <v>7.3313167775999999E-2</v>
      </c>
      <c r="H108" s="33">
        <v>8.2916265599999997E-2</v>
      </c>
      <c r="I108" s="33">
        <v>5.0637508992000001E-2</v>
      </c>
      <c r="J108" s="33">
        <v>6.4940895028800016E-2</v>
      </c>
      <c r="K108" s="33">
        <v>7.9562868121263994E-2</v>
      </c>
      <c r="L108" s="33">
        <v>7.4432188712699993E-2</v>
      </c>
      <c r="M108" s="33">
        <v>7.7745436985249994E-2</v>
      </c>
      <c r="N108" s="33">
        <v>8.1318548401049989E-2</v>
      </c>
      <c r="O108" s="33">
        <v>9.6534744262350008E-2</v>
      </c>
      <c r="P108" s="33">
        <v>7.389682255680001E-2</v>
      </c>
      <c r="Q108" s="34">
        <v>8.6450757029700009E-2</v>
      </c>
      <c r="R108" s="34">
        <v>8.9437681785900003E-2</v>
      </c>
      <c r="S108" s="34">
        <v>7.8026809484849996E-2</v>
      </c>
      <c r="T108" s="35">
        <v>8.2155617072400003E-2</v>
      </c>
      <c r="U108" s="36"/>
      <c r="V108" s="45">
        <f ca="1">OFFSET(U108,0,-1)/OFFSET(U108,0,-2)-1</f>
        <v>5.2915243040299709E-2</v>
      </c>
      <c r="W108" s="45">
        <f ca="1">OFFSET(U108,0,-1)/OFFSET(U108,0,-5)-1</f>
        <v>0.11176115873252823</v>
      </c>
    </row>
    <row r="109" spans="1:23" s="92" customFormat="1" ht="17.25" x14ac:dyDescent="0.25">
      <c r="B109" s="83" t="s">
        <v>70</v>
      </c>
      <c r="C109" s="82"/>
      <c r="D109" s="50">
        <f t="shared" ref="D109:T109" si="22">SUM(D106:D108)</f>
        <v>0.43317419568471993</v>
      </c>
      <c r="E109" s="50">
        <f t="shared" si="22"/>
        <v>0.48629258987824786</v>
      </c>
      <c r="F109" s="50">
        <f t="shared" si="22"/>
        <v>0.41479068798655994</v>
      </c>
      <c r="G109" s="50">
        <f t="shared" si="22"/>
        <v>0.40496034089336003</v>
      </c>
      <c r="H109" s="50">
        <f t="shared" si="22"/>
        <v>0.47426572206719997</v>
      </c>
      <c r="I109" s="50">
        <f t="shared" si="22"/>
        <v>0.42887157188399999</v>
      </c>
      <c r="J109" s="50">
        <f t="shared" si="22"/>
        <v>0.45079983829440007</v>
      </c>
      <c r="K109" s="50">
        <f t="shared" si="22"/>
        <v>0.4491506593751039</v>
      </c>
      <c r="L109" s="50">
        <f t="shared" si="22"/>
        <v>0.45652755191789995</v>
      </c>
      <c r="M109" s="50">
        <f t="shared" si="22"/>
        <v>0.53760372770250009</v>
      </c>
      <c r="N109" s="50">
        <f t="shared" si="22"/>
        <v>0.5313045616491</v>
      </c>
      <c r="O109" s="50">
        <f t="shared" si="22"/>
        <v>0.48336202071495005</v>
      </c>
      <c r="P109" s="50">
        <f t="shared" si="22"/>
        <v>0.42790287145740002</v>
      </c>
      <c r="Q109" s="51">
        <f t="shared" si="22"/>
        <v>0.47862713190074996</v>
      </c>
      <c r="R109" s="51">
        <f t="shared" si="22"/>
        <v>0.49414572880995</v>
      </c>
      <c r="S109" s="51">
        <f t="shared" si="22"/>
        <v>0.35677646488470005</v>
      </c>
      <c r="T109" s="52">
        <f t="shared" si="22"/>
        <v>0.46660826595449523</v>
      </c>
      <c r="U109" s="53"/>
      <c r="V109" s="54">
        <f ca="1">OFFSET(U109,0,-1)/OFFSET(U109,0,-2)-1</f>
        <v>0.30784486052153048</v>
      </c>
      <c r="W109" s="54">
        <f ca="1">OFFSET(U109,0,-1)/OFFSET(U109,0,-5)-1</f>
        <v>9.0453691898042088E-2</v>
      </c>
    </row>
    <row r="110" spans="1:23" ht="5.0999999999999996" customHeight="1" x14ac:dyDescent="0.25">
      <c r="B110" s="108"/>
      <c r="C110" s="80"/>
      <c r="D110" s="109"/>
      <c r="E110" s="109"/>
      <c r="F110" s="109"/>
      <c r="G110" s="109"/>
      <c r="H110" s="109"/>
      <c r="I110" s="109"/>
      <c r="J110" s="109"/>
      <c r="K110" s="109"/>
      <c r="L110" s="109"/>
      <c r="M110" s="109"/>
      <c r="N110" s="109"/>
      <c r="O110" s="109"/>
      <c r="P110" s="109"/>
      <c r="Q110" s="110"/>
      <c r="R110" s="110"/>
      <c r="S110" s="110"/>
      <c r="T110" s="109"/>
      <c r="U110" s="36"/>
      <c r="V110" s="36"/>
      <c r="W110" s="111"/>
    </row>
    <row r="111" spans="1:23" x14ac:dyDescent="0.25">
      <c r="B111" s="68" t="s">
        <v>71</v>
      </c>
      <c r="C111" s="80"/>
      <c r="D111" s="109"/>
      <c r="E111" s="109"/>
      <c r="F111" s="109"/>
      <c r="G111" s="109"/>
      <c r="H111" s="109"/>
      <c r="I111" s="109"/>
      <c r="J111" s="109"/>
      <c r="K111" s="109"/>
      <c r="L111" s="109"/>
      <c r="M111" s="109"/>
      <c r="N111" s="109"/>
      <c r="O111" s="109"/>
      <c r="P111" s="109"/>
      <c r="Q111" s="110"/>
      <c r="R111" s="110"/>
      <c r="S111" s="110"/>
      <c r="T111" s="109"/>
      <c r="U111" s="36"/>
      <c r="V111" s="111"/>
      <c r="W111" s="111"/>
    </row>
    <row r="112" spans="1:23" x14ac:dyDescent="0.25">
      <c r="B112" s="68" t="s">
        <v>72</v>
      </c>
      <c r="C112" s="80"/>
      <c r="D112" s="109"/>
      <c r="E112" s="109"/>
      <c r="F112" s="109"/>
      <c r="G112" s="109"/>
      <c r="H112" s="109"/>
      <c r="I112" s="109"/>
      <c r="J112" s="109"/>
      <c r="K112" s="109"/>
      <c r="L112" s="109"/>
      <c r="M112" s="109"/>
      <c r="N112" s="109"/>
      <c r="O112" s="109"/>
      <c r="P112" s="109"/>
      <c r="Q112" s="110"/>
      <c r="R112" s="110"/>
      <c r="S112" s="110"/>
      <c r="T112" s="109"/>
      <c r="U112" s="36"/>
      <c r="V112" s="111"/>
      <c r="W112" s="111"/>
    </row>
    <row r="113" spans="1:24" x14ac:dyDescent="0.25">
      <c r="B113" s="108"/>
      <c r="C113" s="80"/>
      <c r="D113" s="109"/>
      <c r="E113" s="109"/>
      <c r="F113" s="109"/>
      <c r="G113" s="109"/>
      <c r="H113" s="109"/>
      <c r="I113" s="109"/>
      <c r="J113" s="109"/>
      <c r="K113" s="109"/>
      <c r="L113" s="109"/>
      <c r="M113" s="109"/>
      <c r="N113" s="109"/>
      <c r="O113" s="109"/>
      <c r="P113" s="109"/>
      <c r="Q113" s="110"/>
      <c r="R113" s="110"/>
      <c r="S113" s="110"/>
      <c r="T113" s="109"/>
      <c r="U113" s="36"/>
      <c r="V113" s="111"/>
      <c r="W113" s="111"/>
    </row>
    <row r="114" spans="1:24" x14ac:dyDescent="0.25">
      <c r="B114" s="82" t="s">
        <v>73</v>
      </c>
      <c r="C114" s="80"/>
      <c r="D114" s="109"/>
      <c r="E114" s="109"/>
      <c r="F114" s="109"/>
      <c r="G114" s="109"/>
      <c r="H114" s="109"/>
      <c r="I114" s="109"/>
      <c r="J114" s="109"/>
      <c r="K114" s="109"/>
      <c r="L114" s="109"/>
      <c r="M114" s="109"/>
      <c r="N114" s="109"/>
      <c r="O114" s="109"/>
      <c r="P114" s="109"/>
      <c r="Q114" s="110"/>
      <c r="R114" s="110"/>
      <c r="S114" s="110"/>
      <c r="T114" s="109"/>
      <c r="U114" s="36"/>
      <c r="V114" s="111"/>
      <c r="W114" s="111"/>
    </row>
    <row r="115" spans="1:24" x14ac:dyDescent="0.25">
      <c r="B115" s="26" t="s">
        <v>8</v>
      </c>
      <c r="C115" s="27"/>
      <c r="D115" s="28" t="str">
        <f>D$10</f>
        <v>Q1 2012</v>
      </c>
      <c r="E115" s="28" t="str">
        <f t="shared" ref="E115:W115" si="23">E$10</f>
        <v>Q2 2012</v>
      </c>
      <c r="F115" s="28" t="str">
        <f t="shared" si="23"/>
        <v>Q3 2012</v>
      </c>
      <c r="G115" s="28" t="str">
        <f t="shared" si="23"/>
        <v>Q4 2012</v>
      </c>
      <c r="H115" s="28" t="str">
        <f t="shared" si="23"/>
        <v>Q1 2013</v>
      </c>
      <c r="I115" s="28" t="str">
        <f t="shared" si="23"/>
        <v>Q2 2013</v>
      </c>
      <c r="J115" s="28" t="str">
        <f t="shared" si="23"/>
        <v>Q3 2013</v>
      </c>
      <c r="K115" s="28" t="str">
        <f t="shared" si="23"/>
        <v>Q4 2013</v>
      </c>
      <c r="L115" s="28" t="str">
        <f t="shared" si="23"/>
        <v>Q1 2014</v>
      </c>
      <c r="M115" s="28" t="str">
        <f t="shared" si="23"/>
        <v>Q2 2014</v>
      </c>
      <c r="N115" s="28" t="str">
        <f t="shared" si="23"/>
        <v>Q3 2014</v>
      </c>
      <c r="O115" s="28" t="str">
        <f t="shared" si="23"/>
        <v>Q4 2014</v>
      </c>
      <c r="P115" s="28" t="str">
        <f t="shared" si="23"/>
        <v>Q1 2015</v>
      </c>
      <c r="Q115" s="28" t="str">
        <f t="shared" si="23"/>
        <v>Q2 2015</v>
      </c>
      <c r="R115" s="28" t="str">
        <f t="shared" si="23"/>
        <v>Q3 2015</v>
      </c>
      <c r="S115" s="28" t="str">
        <f t="shared" si="23"/>
        <v>Q4 2015</v>
      </c>
      <c r="T115" s="29" t="str">
        <f t="shared" si="23"/>
        <v>Q1 2016</v>
      </c>
      <c r="U115" s="30"/>
      <c r="V115" s="31" t="str">
        <f>V$10</f>
        <v>QoQ</v>
      </c>
      <c r="W115" s="31" t="str">
        <f t="shared" si="23"/>
        <v>YoY</v>
      </c>
    </row>
    <row r="116" spans="1:24" x14ac:dyDescent="0.25">
      <c r="B116" s="79" t="s">
        <v>74</v>
      </c>
      <c r="C116" s="116"/>
      <c r="D116" s="33">
        <v>0.111716489</v>
      </c>
      <c r="E116" s="33">
        <v>8.7355980999999999E-2</v>
      </c>
      <c r="F116" s="33">
        <v>6.8210000000000007E-2</v>
      </c>
      <c r="G116" s="33">
        <v>2.4259999999999997E-2</v>
      </c>
      <c r="H116" s="33">
        <v>7.3075663999999999E-2</v>
      </c>
      <c r="I116" s="33">
        <v>9.4027999999999987E-2</v>
      </c>
      <c r="J116" s="33">
        <v>9.2172000000000004E-2</v>
      </c>
      <c r="K116" s="33">
        <v>9.0009000000000006E-2</v>
      </c>
      <c r="L116" s="33">
        <v>9.9516999999999994E-2</v>
      </c>
      <c r="M116" s="33">
        <v>0.103154703</v>
      </c>
      <c r="N116" s="33">
        <v>8.9646808000000008E-2</v>
      </c>
      <c r="O116" s="33">
        <v>0.105921</v>
      </c>
      <c r="P116" s="33">
        <v>0.10857015099999998</v>
      </c>
      <c r="Q116" s="34">
        <v>0.120974886</v>
      </c>
      <c r="R116" s="34">
        <v>9.4268201999999995E-2</v>
      </c>
      <c r="S116" s="34">
        <v>0.11119446399999998</v>
      </c>
      <c r="T116" s="35">
        <v>0.12093328199999999</v>
      </c>
      <c r="U116" s="36"/>
      <c r="V116" s="45">
        <f ca="1">OFFSET(U116,0,-1)/OFFSET(U116,0,-2)-1</f>
        <v>8.7583658841145384E-2</v>
      </c>
      <c r="W116" s="45">
        <f ca="1">OFFSET(U116,0,-1)/OFFSET(U116,0,-5)-1</f>
        <v>0.11387228336819777</v>
      </c>
      <c r="X116" s="2"/>
    </row>
    <row r="117" spans="1:24" x14ac:dyDescent="0.25">
      <c r="B117" s="117"/>
      <c r="C117" s="116"/>
      <c r="D117" s="3"/>
      <c r="E117" s="118"/>
      <c r="F117" s="118"/>
      <c r="G117" s="118"/>
      <c r="H117" s="118"/>
      <c r="I117" s="118"/>
      <c r="J117" s="118"/>
      <c r="K117" s="118"/>
      <c r="L117" s="118"/>
      <c r="M117" s="118"/>
      <c r="N117" s="118"/>
      <c r="O117" s="118"/>
      <c r="P117" s="118"/>
      <c r="Q117" s="119"/>
      <c r="R117" s="119"/>
      <c r="S117" s="119"/>
      <c r="T117" s="118"/>
      <c r="U117" s="104"/>
      <c r="V117" s="120"/>
      <c r="W117" s="120"/>
    </row>
    <row r="118" spans="1:24" x14ac:dyDescent="0.25">
      <c r="A118" s="22"/>
      <c r="B118" s="121" t="s">
        <v>75</v>
      </c>
      <c r="C118" s="116"/>
      <c r="D118" s="3"/>
      <c r="E118" s="118"/>
      <c r="F118" s="118"/>
      <c r="G118" s="118"/>
      <c r="H118" s="118"/>
      <c r="I118" s="118"/>
      <c r="J118" s="118"/>
      <c r="K118" s="118"/>
      <c r="L118" s="118"/>
      <c r="M118" s="118"/>
      <c r="N118" s="118"/>
      <c r="O118" s="118"/>
      <c r="P118" s="118"/>
      <c r="Q118" s="119"/>
      <c r="R118" s="119"/>
      <c r="S118" s="119"/>
      <c r="T118" s="118"/>
      <c r="U118" s="104"/>
      <c r="V118" s="120"/>
      <c r="W118" s="120"/>
    </row>
    <row r="119" spans="1:24" ht="17.25" x14ac:dyDescent="0.25">
      <c r="B119" s="122" t="s">
        <v>76</v>
      </c>
      <c r="C119" s="116"/>
      <c r="D119" s="3"/>
      <c r="E119" s="118"/>
      <c r="F119" s="118"/>
      <c r="G119" s="118"/>
      <c r="H119" s="118"/>
      <c r="I119" s="118"/>
      <c r="J119" s="118"/>
      <c r="K119" s="118"/>
      <c r="L119" s="118"/>
      <c r="M119" s="118"/>
      <c r="N119" s="118"/>
      <c r="O119" s="118"/>
      <c r="P119" s="118"/>
      <c r="Q119" s="119"/>
      <c r="R119" s="119"/>
      <c r="S119" s="119"/>
      <c r="T119" s="118"/>
      <c r="U119" s="104"/>
      <c r="V119" s="120"/>
      <c r="W119" s="120"/>
    </row>
    <row r="120" spans="1:24" x14ac:dyDescent="0.25">
      <c r="B120" s="26" t="s">
        <v>8</v>
      </c>
      <c r="C120" s="27"/>
      <c r="D120" s="28" t="str">
        <f>D$10</f>
        <v>Q1 2012</v>
      </c>
      <c r="E120" s="28" t="str">
        <f t="shared" ref="E120:W120" si="24">E$10</f>
        <v>Q2 2012</v>
      </c>
      <c r="F120" s="28" t="str">
        <f t="shared" si="24"/>
        <v>Q3 2012</v>
      </c>
      <c r="G120" s="28" t="str">
        <f t="shared" si="24"/>
        <v>Q4 2012</v>
      </c>
      <c r="H120" s="28" t="str">
        <f t="shared" si="24"/>
        <v>Q1 2013</v>
      </c>
      <c r="I120" s="28" t="str">
        <f t="shared" si="24"/>
        <v>Q2 2013</v>
      </c>
      <c r="J120" s="28" t="str">
        <f t="shared" si="24"/>
        <v>Q3 2013</v>
      </c>
      <c r="K120" s="28" t="str">
        <f t="shared" si="24"/>
        <v>Q4 2013</v>
      </c>
      <c r="L120" s="28" t="str">
        <f t="shared" si="24"/>
        <v>Q1 2014</v>
      </c>
      <c r="M120" s="28" t="str">
        <f t="shared" si="24"/>
        <v>Q2 2014</v>
      </c>
      <c r="N120" s="28" t="str">
        <f t="shared" si="24"/>
        <v>Q3 2014</v>
      </c>
      <c r="O120" s="28" t="str">
        <f t="shared" si="24"/>
        <v>Q4 2014</v>
      </c>
      <c r="P120" s="28" t="str">
        <f t="shared" si="24"/>
        <v>Q1 2015</v>
      </c>
      <c r="Q120" s="28" t="str">
        <f t="shared" si="24"/>
        <v>Q2 2015</v>
      </c>
      <c r="R120" s="28" t="str">
        <f t="shared" si="24"/>
        <v>Q3 2015</v>
      </c>
      <c r="S120" s="28" t="str">
        <f t="shared" si="24"/>
        <v>Q4 2015</v>
      </c>
      <c r="T120" s="29" t="str">
        <f t="shared" si="24"/>
        <v>Q1 2016</v>
      </c>
      <c r="U120" s="30"/>
      <c r="V120" s="31" t="str">
        <f>V$10</f>
        <v>QoQ</v>
      </c>
      <c r="W120" s="31" t="str">
        <f t="shared" si="24"/>
        <v>YoY</v>
      </c>
    </row>
    <row r="121" spans="1:24" s="2" customFormat="1" x14ac:dyDescent="0.25">
      <c r="B121" s="79" t="s">
        <v>35</v>
      </c>
      <c r="C121" s="80"/>
      <c r="D121" s="33">
        <v>0.26801597700000185</v>
      </c>
      <c r="E121" s="33">
        <v>0.25167183399999998</v>
      </c>
      <c r="F121" s="33">
        <v>0.17958508000000001</v>
      </c>
      <c r="G121" s="33">
        <v>0.11967580599999998</v>
      </c>
      <c r="H121" s="33">
        <v>0.133251826006899</v>
      </c>
      <c r="I121" s="33">
        <v>0.12845765499999995</v>
      </c>
      <c r="J121" s="33">
        <v>0.14625333599999993</v>
      </c>
      <c r="K121" s="33">
        <v>0.20436816300000002</v>
      </c>
      <c r="L121" s="33">
        <v>0.16761777199999997</v>
      </c>
      <c r="M121" s="33">
        <v>0.14798398699999998</v>
      </c>
      <c r="N121" s="33">
        <v>0.16207493899999992</v>
      </c>
      <c r="O121" s="33">
        <v>0.197160111</v>
      </c>
      <c r="P121" s="33">
        <v>0.21832651099999997</v>
      </c>
      <c r="Q121" s="34">
        <v>0.26418839599999999</v>
      </c>
      <c r="R121" s="34">
        <v>0.20431527699999996</v>
      </c>
      <c r="S121" s="34">
        <v>0.18665559204867582</v>
      </c>
      <c r="T121" s="35">
        <v>0.22644987230312819</v>
      </c>
      <c r="U121" s="36"/>
      <c r="V121" s="45">
        <f t="shared" ref="V121:V127" ca="1" si="25">OFFSET(U121,0,-1)/OFFSET(U121,0,-2)-1</f>
        <v>0.21319629279617214</v>
      </c>
      <c r="W121" s="45">
        <f t="shared" ref="W121:W127" ca="1" si="26">OFFSET(U121,0,-1)/OFFSET(U121,0,-5)-1</f>
        <v>3.7207397607925907E-2</v>
      </c>
    </row>
    <row r="122" spans="1:24" s="2" customFormat="1" x14ac:dyDescent="0.25">
      <c r="B122" s="79" t="s">
        <v>36</v>
      </c>
      <c r="C122" s="80"/>
      <c r="D122" s="33">
        <v>2.6970035000000003E-2</v>
      </c>
      <c r="E122" s="33">
        <v>1.7176409999999996E-2</v>
      </c>
      <c r="F122" s="33">
        <v>2.0988507999999996E-2</v>
      </c>
      <c r="G122" s="33">
        <v>1.7673804000000001E-2</v>
      </c>
      <c r="H122" s="33">
        <v>1.6216739000000001E-2</v>
      </c>
      <c r="I122" s="33">
        <v>2.0867691000000001E-2</v>
      </c>
      <c r="J122" s="33">
        <v>1.4021409000000006E-2</v>
      </c>
      <c r="K122" s="33">
        <v>1.6649529E-2</v>
      </c>
      <c r="L122" s="33">
        <v>1.7946377999999999E-2</v>
      </c>
      <c r="M122" s="33">
        <v>1.5794171000000003E-2</v>
      </c>
      <c r="N122" s="33">
        <v>1.1466580000000001E-2</v>
      </c>
      <c r="O122" s="33">
        <v>9.995426E-3</v>
      </c>
      <c r="P122" s="33">
        <v>1.2634926000000001E-2</v>
      </c>
      <c r="Q122" s="34">
        <v>1.4260458000000004E-2</v>
      </c>
      <c r="R122" s="34">
        <v>8.2963750000000051E-3</v>
      </c>
      <c r="S122" s="34">
        <v>9.4651193250000019E-3</v>
      </c>
      <c r="T122" s="35">
        <v>1.1487854910672599E-2</v>
      </c>
      <c r="U122" s="36"/>
      <c r="V122" s="45">
        <f t="shared" ca="1" si="25"/>
        <v>0.21370418229488042</v>
      </c>
      <c r="W122" s="45">
        <f t="shared" ca="1" si="26"/>
        <v>-9.0785738620661638E-2</v>
      </c>
    </row>
    <row r="123" spans="1:24" s="2" customFormat="1" x14ac:dyDescent="0.25">
      <c r="B123" s="79" t="s">
        <v>77</v>
      </c>
      <c r="C123" s="80"/>
      <c r="D123" s="33">
        <v>9.4019611000000003E-2</v>
      </c>
      <c r="E123" s="33">
        <v>9.8207999000000004E-2</v>
      </c>
      <c r="F123" s="33">
        <v>7.5436358999999995E-2</v>
      </c>
      <c r="G123" s="33">
        <v>8.7551536999999999E-2</v>
      </c>
      <c r="H123" s="33">
        <v>9.2161292000000006E-2</v>
      </c>
      <c r="I123" s="33">
        <v>0.10538141400000001</v>
      </c>
      <c r="J123" s="33">
        <v>8.0290765000000014E-2</v>
      </c>
      <c r="K123" s="33">
        <v>8.6391426000000007E-2</v>
      </c>
      <c r="L123" s="33">
        <v>8.9764981000000008E-2</v>
      </c>
      <c r="M123" s="33">
        <v>8.3838194000000019E-2</v>
      </c>
      <c r="N123" s="33">
        <v>7.3398982999999987E-2</v>
      </c>
      <c r="O123" s="33">
        <v>7.2213689806693321E-2</v>
      </c>
      <c r="P123" s="33">
        <v>8.4539926999999987E-2</v>
      </c>
      <c r="Q123" s="34">
        <v>0.10706183</v>
      </c>
      <c r="R123" s="34">
        <v>9.6090621000000043E-2</v>
      </c>
      <c r="S123" s="34">
        <v>8.6327944423125025E-2</v>
      </c>
      <c r="T123" s="35">
        <v>8.8148993082690641E-2</v>
      </c>
      <c r="U123" s="36"/>
      <c r="V123" s="45">
        <f t="shared" ca="1" si="25"/>
        <v>2.1094544434418383E-2</v>
      </c>
      <c r="W123" s="45">
        <f t="shared" ca="1" si="26"/>
        <v>4.2690669495026423E-2</v>
      </c>
    </row>
    <row r="124" spans="1:24" s="123" customFormat="1" x14ac:dyDescent="0.25">
      <c r="B124" s="83" t="s">
        <v>78</v>
      </c>
      <c r="C124" s="82"/>
      <c r="D124" s="50">
        <v>0.38900562300000185</v>
      </c>
      <c r="E124" s="50">
        <v>0.367056243</v>
      </c>
      <c r="F124" s="50">
        <v>0.27600994700000003</v>
      </c>
      <c r="G124" s="50">
        <v>0.22490114699999997</v>
      </c>
      <c r="H124" s="50">
        <v>0.24162985700689901</v>
      </c>
      <c r="I124" s="50">
        <v>0.25470675999999992</v>
      </c>
      <c r="J124" s="50">
        <v>0.24056550999999995</v>
      </c>
      <c r="K124" s="50">
        <v>0.30740911800000004</v>
      </c>
      <c r="L124" s="50">
        <f>SUM(L121:L123)</f>
        <v>0.275329131</v>
      </c>
      <c r="M124" s="50">
        <f t="shared" ref="M124:T124" si="27">SUM(M121:M123)</f>
        <v>0.24761635199999998</v>
      </c>
      <c r="N124" s="50">
        <f t="shared" si="27"/>
        <v>0.2469405019999999</v>
      </c>
      <c r="O124" s="50">
        <f t="shared" si="27"/>
        <v>0.27936922680669329</v>
      </c>
      <c r="P124" s="50">
        <f t="shared" si="27"/>
        <v>0.31550136399999995</v>
      </c>
      <c r="Q124" s="51">
        <f t="shared" si="27"/>
        <v>0.38551068399999999</v>
      </c>
      <c r="R124" s="51">
        <f t="shared" si="27"/>
        <v>0.30870227299999997</v>
      </c>
      <c r="S124" s="51">
        <f t="shared" si="27"/>
        <v>0.28244865579680084</v>
      </c>
      <c r="T124" s="52">
        <f t="shared" si="27"/>
        <v>0.32608672029649144</v>
      </c>
      <c r="U124" s="53"/>
      <c r="V124" s="54">
        <f t="shared" ca="1" si="25"/>
        <v>0.15449910489602292</v>
      </c>
      <c r="W124" s="54">
        <f t="shared" ca="1" si="26"/>
        <v>3.3550905017613486E-2</v>
      </c>
    </row>
    <row r="125" spans="1:24" x14ac:dyDescent="0.25">
      <c r="B125" s="79" t="s">
        <v>79</v>
      </c>
      <c r="C125" s="80"/>
      <c r="D125" s="33">
        <v>1.5410923000000002E-2</v>
      </c>
      <c r="E125" s="33">
        <v>1.5296100999999999E-2</v>
      </c>
      <c r="F125" s="33">
        <v>1.3599110000000008E-2</v>
      </c>
      <c r="G125" s="33">
        <v>1.7805662999999999E-2</v>
      </c>
      <c r="H125" s="33">
        <v>1.8537787999999993E-2</v>
      </c>
      <c r="I125" s="33">
        <v>1.9328998999999996E-2</v>
      </c>
      <c r="J125" s="33">
        <v>1.9080687999999995E-2</v>
      </c>
      <c r="K125" s="33">
        <v>2.1547256000000004E-2</v>
      </c>
      <c r="L125" s="33">
        <v>1.9919759000000002E-2</v>
      </c>
      <c r="M125" s="33">
        <v>2.0699250000000002E-2</v>
      </c>
      <c r="N125" s="33">
        <v>1.967348699999999E-2</v>
      </c>
      <c r="O125" s="33">
        <v>2.1966052000000003E-2</v>
      </c>
      <c r="P125" s="33">
        <v>2.658545499999999E-2</v>
      </c>
      <c r="Q125" s="34">
        <v>2.1176252E-2</v>
      </c>
      <c r="R125" s="34">
        <v>1.9342606000000005E-2</v>
      </c>
      <c r="S125" s="34">
        <v>1.8865114999999995E-2</v>
      </c>
      <c r="T125" s="35">
        <v>2.5721730000000009E-2</v>
      </c>
      <c r="U125" s="36"/>
      <c r="V125" s="45">
        <f t="shared" ca="1" si="25"/>
        <v>0.36345471522437123</v>
      </c>
      <c r="W125" s="45">
        <f t="shared" ca="1" si="26"/>
        <v>-3.2488629590879059E-2</v>
      </c>
    </row>
    <row r="126" spans="1:24" x14ac:dyDescent="0.25">
      <c r="B126" s="79" t="s">
        <v>74</v>
      </c>
      <c r="C126" s="80"/>
      <c r="D126" s="33">
        <v>0.18000460200000001</v>
      </c>
      <c r="E126" s="33">
        <v>0.17271686999999991</v>
      </c>
      <c r="F126" s="33">
        <v>0.14084125900000008</v>
      </c>
      <c r="G126" s="33">
        <v>0.13846906599999995</v>
      </c>
      <c r="H126" s="33">
        <v>0.15072417100000154</v>
      </c>
      <c r="I126" s="33">
        <v>0.14093032799999991</v>
      </c>
      <c r="J126" s="33">
        <v>0.13829514192400014</v>
      </c>
      <c r="K126" s="33">
        <v>0.15153673399999998</v>
      </c>
      <c r="L126" s="33">
        <v>0.17718519799999974</v>
      </c>
      <c r="M126" s="33">
        <v>0.16255861800000007</v>
      </c>
      <c r="N126" s="33">
        <v>0.16589605299999982</v>
      </c>
      <c r="O126" s="33">
        <v>0.17061677507999989</v>
      </c>
      <c r="P126" s="33">
        <v>0.16392641800000002</v>
      </c>
      <c r="Q126" s="34">
        <v>0.17056816599999966</v>
      </c>
      <c r="R126" s="34">
        <v>0.1413054286753839</v>
      </c>
      <c r="S126" s="34">
        <v>0.13487130499999997</v>
      </c>
      <c r="T126" s="35">
        <v>0.17477344100000014</v>
      </c>
      <c r="U126" s="36"/>
      <c r="V126" s="45">
        <f t="shared" ca="1" si="25"/>
        <v>0.29585341374134533</v>
      </c>
      <c r="W126" s="45">
        <f t="shared" ca="1" si="26"/>
        <v>6.6170072721287276E-2</v>
      </c>
    </row>
    <row r="127" spans="1:24" s="55" customFormat="1" x14ac:dyDescent="0.25">
      <c r="B127" s="83" t="s">
        <v>80</v>
      </c>
      <c r="C127" s="80"/>
      <c r="D127" s="50">
        <v>0.58442114800000189</v>
      </c>
      <c r="E127" s="50">
        <v>0.55506921399999998</v>
      </c>
      <c r="F127" s="50">
        <v>0.43045031600000011</v>
      </c>
      <c r="G127" s="50">
        <v>0.38117587599999991</v>
      </c>
      <c r="H127" s="50">
        <v>0.4108918160069005</v>
      </c>
      <c r="I127" s="50">
        <v>0.41496608699999982</v>
      </c>
      <c r="J127" s="50">
        <v>0.39794133992400005</v>
      </c>
      <c r="K127" s="50">
        <v>0.480493108</v>
      </c>
      <c r="L127" s="50">
        <f>SUM(L124:L126)</f>
        <v>0.47243408799999975</v>
      </c>
      <c r="M127" s="50">
        <f t="shared" ref="M127:T127" si="28">SUM(M124:M126)</f>
        <v>0.43087422000000009</v>
      </c>
      <c r="N127" s="50">
        <f t="shared" si="28"/>
        <v>0.43251004199999971</v>
      </c>
      <c r="O127" s="50">
        <f t="shared" si="28"/>
        <v>0.4719520538866932</v>
      </c>
      <c r="P127" s="50">
        <f t="shared" si="28"/>
        <v>0.50601323699999989</v>
      </c>
      <c r="Q127" s="51">
        <f t="shared" si="28"/>
        <v>0.57725510199999963</v>
      </c>
      <c r="R127" s="51">
        <f t="shared" si="28"/>
        <v>0.46935030767538388</v>
      </c>
      <c r="S127" s="51">
        <f t="shared" si="28"/>
        <v>0.43618507579680077</v>
      </c>
      <c r="T127" s="52">
        <f t="shared" si="28"/>
        <v>0.52658189129649158</v>
      </c>
      <c r="U127" s="53"/>
      <c r="V127" s="54">
        <f t="shared" ca="1" si="25"/>
        <v>0.20724417343843893</v>
      </c>
      <c r="W127" s="54">
        <f t="shared" ca="1" si="26"/>
        <v>4.0648451053251211E-2</v>
      </c>
    </row>
    <row r="128" spans="1:24" ht="5.0999999999999996" customHeight="1" x14ac:dyDescent="0.25"/>
    <row r="129" spans="1:25" ht="15" customHeight="1" x14ac:dyDescent="0.25">
      <c r="B129" s="124" t="s">
        <v>81</v>
      </c>
      <c r="C129" s="125"/>
      <c r="D129" s="125"/>
      <c r="E129" s="125"/>
      <c r="F129" s="125"/>
      <c r="G129" s="125"/>
      <c r="H129" s="125"/>
      <c r="I129" s="125"/>
      <c r="J129" s="125"/>
      <c r="K129" s="125"/>
      <c r="L129" s="125"/>
      <c r="M129" s="125"/>
      <c r="N129" s="125"/>
      <c r="O129" s="125"/>
      <c r="P129" s="125"/>
      <c r="Q129" s="125"/>
      <c r="R129" s="125"/>
      <c r="S129" s="125"/>
      <c r="T129" s="125"/>
      <c r="U129" s="126"/>
      <c r="V129" s="127"/>
      <c r="W129" s="127"/>
    </row>
    <row r="130" spans="1:25" x14ac:dyDescent="0.25"/>
    <row r="131" spans="1:25" ht="15.75" x14ac:dyDescent="0.25">
      <c r="B131" s="128" t="s">
        <v>82</v>
      </c>
      <c r="C131" s="128"/>
      <c r="D131" s="129"/>
      <c r="E131" s="129"/>
      <c r="F131" s="129"/>
      <c r="G131" s="129"/>
      <c r="H131" s="129"/>
      <c r="I131" s="129"/>
      <c r="J131" s="129"/>
      <c r="K131" s="128"/>
      <c r="L131" s="128"/>
      <c r="M131" s="128"/>
      <c r="N131" s="128"/>
      <c r="O131" s="128"/>
      <c r="P131" s="128"/>
      <c r="Q131" s="128"/>
      <c r="R131" s="128"/>
      <c r="S131" s="128"/>
      <c r="T131" s="128"/>
      <c r="U131" s="130"/>
      <c r="V131" s="131"/>
      <c r="W131" s="131"/>
      <c r="X131" s="4"/>
      <c r="Y131" s="4"/>
    </row>
    <row r="132" spans="1:25" ht="5.0999999999999996" customHeight="1" x14ac:dyDescent="0.25">
      <c r="B132" s="132"/>
      <c r="C132" s="105"/>
      <c r="D132" s="105"/>
      <c r="E132" s="105"/>
      <c r="F132" s="105"/>
      <c r="G132" s="105"/>
      <c r="H132" s="105"/>
      <c r="I132" s="105"/>
      <c r="J132" s="105"/>
      <c r="K132" s="105"/>
      <c r="L132" s="105"/>
      <c r="M132" s="105"/>
      <c r="N132" s="105"/>
      <c r="O132" s="105"/>
      <c r="P132" s="105"/>
      <c r="Q132" s="106"/>
      <c r="R132" s="106"/>
      <c r="S132" s="106"/>
      <c r="T132" s="105"/>
      <c r="U132" s="107"/>
      <c r="V132" s="133"/>
      <c r="W132" s="133"/>
    </row>
    <row r="133" spans="1:25" x14ac:dyDescent="0.25">
      <c r="A133" s="22"/>
      <c r="B133" s="134" t="s">
        <v>83</v>
      </c>
      <c r="C133" s="135"/>
      <c r="D133" s="135"/>
      <c r="E133" s="135"/>
      <c r="F133" s="135"/>
      <c r="G133" s="135"/>
      <c r="H133" s="135"/>
      <c r="I133" s="135"/>
      <c r="J133" s="135"/>
      <c r="K133" s="135"/>
      <c r="L133" s="135"/>
      <c r="M133" s="135"/>
      <c r="N133" s="135"/>
      <c r="O133" s="135"/>
      <c r="P133" s="135"/>
      <c r="Q133" s="136"/>
      <c r="R133" s="136"/>
      <c r="S133" s="136"/>
      <c r="T133" s="135"/>
      <c r="U133" s="137"/>
      <c r="V133" s="138"/>
      <c r="W133" s="138"/>
    </row>
    <row r="134" spans="1:25" ht="5.0999999999999996" customHeight="1" x14ac:dyDescent="0.25">
      <c r="B134" s="134"/>
      <c r="C134" s="135"/>
      <c r="D134" s="135"/>
      <c r="E134" s="135"/>
      <c r="F134" s="135"/>
      <c r="G134" s="135"/>
      <c r="H134" s="135"/>
      <c r="I134" s="135"/>
      <c r="J134" s="135"/>
      <c r="K134" s="135"/>
      <c r="L134" s="135"/>
      <c r="M134" s="135"/>
      <c r="N134" s="135"/>
      <c r="O134" s="135"/>
      <c r="P134" s="135"/>
      <c r="Q134" s="136"/>
      <c r="R134" s="136"/>
      <c r="S134" s="136"/>
      <c r="T134" s="135"/>
      <c r="U134" s="137"/>
      <c r="V134" s="138"/>
      <c r="W134" s="138"/>
    </row>
    <row r="135" spans="1:25" x14ac:dyDescent="0.25">
      <c r="B135" s="139" t="s">
        <v>6</v>
      </c>
      <c r="C135" s="135"/>
      <c r="D135" s="140"/>
      <c r="E135" s="140"/>
      <c r="F135" s="140"/>
      <c r="G135" s="140"/>
      <c r="H135" s="140"/>
      <c r="I135" s="140"/>
      <c r="J135" s="140"/>
      <c r="K135" s="135"/>
      <c r="L135" s="135"/>
      <c r="M135" s="135"/>
      <c r="N135" s="135"/>
      <c r="O135" s="135"/>
      <c r="P135" s="135"/>
      <c r="Q135" s="136"/>
      <c r="R135" s="136"/>
      <c r="S135" s="136"/>
      <c r="T135" s="135"/>
      <c r="U135" s="137"/>
      <c r="V135" s="141"/>
      <c r="W135" s="141"/>
    </row>
    <row r="136" spans="1:25" x14ac:dyDescent="0.25">
      <c r="B136" s="142" t="s">
        <v>3</v>
      </c>
      <c r="C136" s="116"/>
      <c r="D136" s="28" t="str">
        <f>D$10</f>
        <v>Q1 2012</v>
      </c>
      <c r="E136" s="28" t="str">
        <f t="shared" ref="E136:W136" si="29">E$10</f>
        <v>Q2 2012</v>
      </c>
      <c r="F136" s="28" t="str">
        <f t="shared" si="29"/>
        <v>Q3 2012</v>
      </c>
      <c r="G136" s="28" t="str">
        <f t="shared" si="29"/>
        <v>Q4 2012</v>
      </c>
      <c r="H136" s="28" t="str">
        <f t="shared" si="29"/>
        <v>Q1 2013</v>
      </c>
      <c r="I136" s="28" t="str">
        <f t="shared" si="29"/>
        <v>Q2 2013</v>
      </c>
      <c r="J136" s="28" t="str">
        <f t="shared" si="29"/>
        <v>Q3 2013</v>
      </c>
      <c r="K136" s="28" t="str">
        <f t="shared" si="29"/>
        <v>Q4 2013</v>
      </c>
      <c r="L136" s="28" t="str">
        <f t="shared" si="29"/>
        <v>Q1 2014</v>
      </c>
      <c r="M136" s="28" t="str">
        <f t="shared" si="29"/>
        <v>Q2 2014</v>
      </c>
      <c r="N136" s="28" t="str">
        <f t="shared" si="29"/>
        <v>Q3 2014</v>
      </c>
      <c r="O136" s="28" t="str">
        <f t="shared" si="29"/>
        <v>Q4 2014</v>
      </c>
      <c r="P136" s="28" t="str">
        <f t="shared" si="29"/>
        <v>Q1 2015</v>
      </c>
      <c r="Q136" s="28" t="str">
        <f t="shared" si="29"/>
        <v>Q2 2015</v>
      </c>
      <c r="R136" s="28" t="str">
        <f t="shared" si="29"/>
        <v>Q3 2015</v>
      </c>
      <c r="S136" s="28" t="str">
        <f t="shared" si="29"/>
        <v>Q4 2015</v>
      </c>
      <c r="T136" s="29" t="str">
        <f t="shared" si="29"/>
        <v>Q1 2016</v>
      </c>
      <c r="U136" s="30"/>
      <c r="V136" s="31" t="str">
        <f>V$10</f>
        <v>QoQ</v>
      </c>
      <c r="W136" s="31" t="str">
        <f t="shared" si="29"/>
        <v>YoY</v>
      </c>
    </row>
    <row r="137" spans="1:25" x14ac:dyDescent="0.25">
      <c r="B137" s="83" t="s">
        <v>84</v>
      </c>
      <c r="C137" s="80"/>
      <c r="D137" s="50">
        <v>3.6347783773730002</v>
      </c>
      <c r="E137" s="50">
        <v>3.8425054575550002</v>
      </c>
      <c r="F137" s="50">
        <v>3.771578137580001</v>
      </c>
      <c r="G137" s="50">
        <v>3.6741438399300002</v>
      </c>
      <c r="H137" s="50">
        <v>3.7540511515900001</v>
      </c>
      <c r="I137" s="50">
        <v>3.7620423785600008</v>
      </c>
      <c r="J137" s="50">
        <v>3.8662862749050002</v>
      </c>
      <c r="K137" s="50">
        <v>4.0640358628750004</v>
      </c>
      <c r="L137" s="50">
        <f>SUM(L138:L139,L141)</f>
        <v>3.9090204453032502</v>
      </c>
      <c r="M137" s="50">
        <f t="shared" ref="M137:T137" si="30">SUM(M138:M139,M141)</f>
        <v>3.7725097070078997</v>
      </c>
      <c r="N137" s="50">
        <f t="shared" si="30"/>
        <v>4.1313452203870993</v>
      </c>
      <c r="O137" s="50">
        <f t="shared" si="30"/>
        <v>4.1084834531166008</v>
      </c>
      <c r="P137" s="50">
        <f t="shared" si="30"/>
        <v>3.8741256032220996</v>
      </c>
      <c r="Q137" s="51">
        <f t="shared" si="30"/>
        <v>4.0489612188985991</v>
      </c>
      <c r="R137" s="51">
        <f t="shared" si="30"/>
        <v>4.0790683633509008</v>
      </c>
      <c r="S137" s="51">
        <f t="shared" si="30"/>
        <v>3.8641184414635998</v>
      </c>
      <c r="T137" s="52">
        <f t="shared" si="30"/>
        <v>3.9756587760770996</v>
      </c>
      <c r="U137" s="53"/>
      <c r="V137" s="54">
        <f ca="1">OFFSET(U137,0,-1)/OFFSET(U137,0,-2)-1</f>
        <v>2.88656614188183E-2</v>
      </c>
      <c r="W137" s="54">
        <f ca="1">OFFSET(U137,0,-1)/OFFSET(U137,0,-5)-1</f>
        <v>2.6208022984736346E-2</v>
      </c>
    </row>
    <row r="138" spans="1:25" x14ac:dyDescent="0.25">
      <c r="B138" s="79" t="s">
        <v>85</v>
      </c>
      <c r="C138" s="80"/>
      <c r="D138" s="33">
        <v>2.9501501440000002</v>
      </c>
      <c r="E138" s="33">
        <v>3.1301286319999999</v>
      </c>
      <c r="F138" s="33">
        <v>3.0764226480000008</v>
      </c>
      <c r="G138" s="33">
        <v>3.0274994770000001</v>
      </c>
      <c r="H138" s="33">
        <v>3.0318816160000006</v>
      </c>
      <c r="I138" s="33">
        <v>3.0855236660000007</v>
      </c>
      <c r="J138" s="33">
        <v>3.0891173250000001</v>
      </c>
      <c r="K138" s="33">
        <v>3.1933196070000003</v>
      </c>
      <c r="L138" s="33">
        <v>3.0856759650000005</v>
      </c>
      <c r="M138" s="33">
        <v>2.8938604539999995</v>
      </c>
      <c r="N138" s="33">
        <v>3.1805060699999994</v>
      </c>
      <c r="O138" s="33">
        <v>3.3961477820000008</v>
      </c>
      <c r="P138" s="33">
        <v>3.0898272529999997</v>
      </c>
      <c r="Q138" s="34">
        <v>3.2273513849999995</v>
      </c>
      <c r="R138" s="34">
        <v>3.3095944090000002</v>
      </c>
      <c r="S138" s="34">
        <v>3.2550385500000001</v>
      </c>
      <c r="T138" s="35">
        <v>3.2024067169999997</v>
      </c>
      <c r="U138" s="36"/>
      <c r="V138" s="45">
        <f ca="1">OFFSET(U138,0,-1)/OFFSET(U138,0,-2)-1</f>
        <v>-1.6169342449108726E-2</v>
      </c>
      <c r="W138" s="45">
        <f ca="1">OFFSET(U138,0,-1)/OFFSET(U138,0,-5)-1</f>
        <v>3.6435520429400459E-2</v>
      </c>
    </row>
    <row r="139" spans="1:25" x14ac:dyDescent="0.25">
      <c r="B139" s="79" t="s">
        <v>20</v>
      </c>
      <c r="C139" s="80"/>
      <c r="D139" s="33">
        <v>0.42306192100000001</v>
      </c>
      <c r="E139" s="33">
        <v>0.46501500000000001</v>
      </c>
      <c r="F139" s="33">
        <v>0.47947432200000001</v>
      </c>
      <c r="G139" s="33">
        <v>0.43614089100000003</v>
      </c>
      <c r="H139" s="33">
        <v>0.44979751999999995</v>
      </c>
      <c r="I139" s="33">
        <v>0.488262223</v>
      </c>
      <c r="J139" s="33">
        <v>0.58717543799999994</v>
      </c>
      <c r="K139" s="33">
        <v>0.70681060600000001</v>
      </c>
      <c r="L139" s="33">
        <v>0.65404339299999992</v>
      </c>
      <c r="M139" s="33">
        <v>0.72175220600000001</v>
      </c>
      <c r="N139" s="33">
        <v>0.775827143</v>
      </c>
      <c r="O139" s="33">
        <v>0.55054978600000004</v>
      </c>
      <c r="P139" s="33">
        <v>0.69030612800000002</v>
      </c>
      <c r="Q139" s="34">
        <v>0.69054377300000003</v>
      </c>
      <c r="R139" s="34">
        <v>0.61857539600000011</v>
      </c>
      <c r="S139" s="34">
        <v>0.52759239800000002</v>
      </c>
      <c r="T139" s="35">
        <v>0.615409435</v>
      </c>
      <c r="U139" s="36"/>
      <c r="V139" s="45">
        <f ca="1">OFFSET(U139,0,-1)/OFFSET(U139,0,-2)-1</f>
        <v>0.1664486397698246</v>
      </c>
      <c r="W139" s="45">
        <f ca="1">OFFSET(U139,0,-1)/OFFSET(U139,0,-5)-1</f>
        <v>-0.10849779534334369</v>
      </c>
    </row>
    <row r="140" spans="1:25" x14ac:dyDescent="0.25">
      <c r="B140" s="79" t="s">
        <v>86</v>
      </c>
      <c r="C140" s="80"/>
      <c r="D140" s="33">
        <v>0</v>
      </c>
      <c r="E140" s="33">
        <v>0</v>
      </c>
      <c r="F140" s="33">
        <v>0</v>
      </c>
      <c r="G140" s="33">
        <v>0</v>
      </c>
      <c r="H140" s="33">
        <v>0</v>
      </c>
      <c r="I140" s="33">
        <v>1.0546423000000001E-2</v>
      </c>
      <c r="J140" s="33">
        <v>9.5094568000000004E-2</v>
      </c>
      <c r="K140" s="33">
        <v>0.25315897599999998</v>
      </c>
      <c r="L140" s="33">
        <v>0.19493955299999999</v>
      </c>
      <c r="M140" s="33">
        <v>0.27906741099999999</v>
      </c>
      <c r="N140" s="33">
        <v>0.28279097799999997</v>
      </c>
      <c r="O140" s="33">
        <v>0.19817707600000001</v>
      </c>
      <c r="P140" s="33">
        <v>0.26072329799999999</v>
      </c>
      <c r="Q140" s="34">
        <v>0.26252829299999997</v>
      </c>
      <c r="R140" s="34">
        <v>0.28416814600000001</v>
      </c>
      <c r="S140" s="34">
        <v>0.28364362800000004</v>
      </c>
      <c r="T140" s="35">
        <v>0.28262631999999999</v>
      </c>
      <c r="U140" s="36"/>
      <c r="V140" s="45">
        <f ca="1">OFFSET(U140,0,-1)/OFFSET(U140,0,-2)-1</f>
        <v>-3.5865709629128162E-3</v>
      </c>
      <c r="W140" s="45">
        <f ca="1">OFFSET(U140,0,-1)/OFFSET(U140,0,-5)-1</f>
        <v>8.4008687248195102E-2</v>
      </c>
    </row>
    <row r="141" spans="1:25" x14ac:dyDescent="0.25">
      <c r="B141" s="79" t="s">
        <v>87</v>
      </c>
      <c r="C141" s="80"/>
      <c r="D141" s="33">
        <v>0.195949022448</v>
      </c>
      <c r="E141" s="33">
        <v>0.18110342880000002</v>
      </c>
      <c r="F141" s="33">
        <v>0.17476300800000003</v>
      </c>
      <c r="G141" s="33">
        <v>0.17430033600000003</v>
      </c>
      <c r="H141" s="33">
        <v>0.16965629559000001</v>
      </c>
      <c r="I141" s="33">
        <v>0.16798888956000002</v>
      </c>
      <c r="J141" s="33">
        <v>0.17609640190500001</v>
      </c>
      <c r="K141" s="33">
        <v>0.16390564987500003</v>
      </c>
      <c r="L141" s="33">
        <v>0.16930108730325</v>
      </c>
      <c r="M141" s="33">
        <v>0.1568970470079</v>
      </c>
      <c r="N141" s="33">
        <v>0.17501200738709999</v>
      </c>
      <c r="O141" s="33">
        <v>0.16178588511660003</v>
      </c>
      <c r="P141" s="33">
        <v>9.3992222222099991E-2</v>
      </c>
      <c r="Q141" s="34">
        <v>0.13106606089860004</v>
      </c>
      <c r="R141" s="34">
        <v>0.15089855835090002</v>
      </c>
      <c r="S141" s="34">
        <v>8.14874934636E-2</v>
      </c>
      <c r="T141" s="35">
        <v>0.15784262407710001</v>
      </c>
      <c r="U141" s="36"/>
      <c r="V141" s="45">
        <f ca="1">OFFSET(U141,0,-1)/OFFSET(U141,0,-2)-1</f>
        <v>0.93701655760963387</v>
      </c>
      <c r="W141" s="45">
        <f ca="1">OFFSET(U141,0,-1)/OFFSET(U141,0,-5)-1</f>
        <v>0.67931580236632749</v>
      </c>
    </row>
    <row r="142" spans="1:25" x14ac:dyDescent="0.25">
      <c r="B142" s="143" t="s">
        <v>88</v>
      </c>
      <c r="C142" s="80"/>
      <c r="D142" s="109"/>
      <c r="E142" s="109"/>
      <c r="F142" s="109"/>
      <c r="G142" s="109"/>
      <c r="H142" s="109"/>
      <c r="I142" s="109"/>
      <c r="J142" s="109"/>
      <c r="K142" s="109"/>
      <c r="L142" s="109"/>
      <c r="M142" s="109"/>
      <c r="N142" s="109"/>
      <c r="O142" s="109"/>
      <c r="P142" s="109"/>
      <c r="Q142" s="110"/>
      <c r="R142" s="110"/>
      <c r="S142" s="110"/>
      <c r="T142" s="144"/>
      <c r="U142" s="36"/>
      <c r="V142" s="145"/>
      <c r="W142" s="145"/>
    </row>
    <row r="143" spans="1:25" ht="17.25" x14ac:dyDescent="0.25">
      <c r="B143" s="79" t="s">
        <v>89</v>
      </c>
      <c r="C143" s="80"/>
      <c r="D143" s="33">
        <v>6.5617289924999947E-2</v>
      </c>
      <c r="E143" s="33">
        <v>6.625839675499999E-2</v>
      </c>
      <c r="F143" s="33">
        <v>4.0918159579999995E-2</v>
      </c>
      <c r="G143" s="33">
        <v>3.6203135930000005E-2</v>
      </c>
      <c r="H143" s="33">
        <v>0.10271572000000001</v>
      </c>
      <c r="I143" s="33">
        <v>2.02676E-2</v>
      </c>
      <c r="J143" s="33">
        <v>1.3897110000000001E-2</v>
      </c>
      <c r="K143" s="33">
        <v>2.2213149999999997E-2</v>
      </c>
      <c r="L143" s="33">
        <v>4.7104909953000006E-2</v>
      </c>
      <c r="M143" s="33">
        <v>5.3918233244000004E-2</v>
      </c>
      <c r="N143" s="33">
        <v>4.3295777000000001E-2</v>
      </c>
      <c r="O143" s="33">
        <v>4.2820830000000004E-2</v>
      </c>
      <c r="P143" s="33">
        <v>5.7077971000000005E-2</v>
      </c>
      <c r="Q143" s="34">
        <v>5.4238113999999997E-2</v>
      </c>
      <c r="R143" s="34">
        <v>4.2258186000000003E-2</v>
      </c>
      <c r="S143" s="34">
        <v>4.0062869999999993E-2</v>
      </c>
      <c r="T143" s="35">
        <v>4.8350995999999993E-2</v>
      </c>
      <c r="U143" s="36"/>
      <c r="V143" s="45">
        <f ca="1">OFFSET(U143,0,-1)/OFFSET(U143,0,-2)-1</f>
        <v>0.20687798951997194</v>
      </c>
      <c r="W143" s="45">
        <f ca="1">OFFSET(U143,0,-1)/OFFSET(U143,0,-5)-1</f>
        <v>-0.15289567668759652</v>
      </c>
    </row>
    <row r="144" spans="1:25" s="4" customFormat="1" ht="5.0999999999999996" customHeight="1" x14ac:dyDescent="0.25">
      <c r="B144" s="146"/>
      <c r="C144" s="146"/>
      <c r="D144" s="110"/>
      <c r="E144" s="110"/>
      <c r="F144" s="110"/>
      <c r="G144" s="110"/>
      <c r="H144" s="110"/>
      <c r="I144" s="110"/>
      <c r="J144" s="110"/>
      <c r="K144" s="110"/>
      <c r="L144" s="110"/>
      <c r="M144" s="110"/>
      <c r="N144" s="110"/>
      <c r="O144" s="110"/>
      <c r="P144" s="110"/>
      <c r="Q144" s="110"/>
      <c r="R144" s="110"/>
      <c r="S144" s="110"/>
      <c r="T144" s="110"/>
      <c r="U144" s="36"/>
      <c r="V144" s="111"/>
      <c r="W144" s="111"/>
    </row>
    <row r="145" spans="1:23" s="4" customFormat="1" ht="15" customHeight="1" x14ac:dyDescent="0.25">
      <c r="B145" s="124" t="s">
        <v>90</v>
      </c>
      <c r="C145" s="125"/>
      <c r="D145" s="125"/>
      <c r="E145" s="125"/>
      <c r="F145" s="125"/>
      <c r="G145" s="125"/>
      <c r="H145" s="125"/>
      <c r="I145" s="125"/>
      <c r="J145" s="125"/>
      <c r="K145" s="125"/>
      <c r="L145" s="125"/>
      <c r="M145" s="125"/>
      <c r="N145" s="125"/>
      <c r="O145" s="125"/>
      <c r="P145" s="125"/>
      <c r="Q145" s="125"/>
      <c r="R145" s="125"/>
      <c r="S145" s="125"/>
      <c r="T145" s="125"/>
      <c r="U145" s="126"/>
      <c r="V145" s="127"/>
      <c r="W145" s="127"/>
    </row>
    <row r="146" spans="1:23" s="4" customFormat="1" x14ac:dyDescent="0.25">
      <c r="B146" s="146"/>
      <c r="C146" s="146"/>
      <c r="D146" s="110"/>
      <c r="E146" s="110"/>
      <c r="F146" s="110"/>
      <c r="G146" s="110"/>
      <c r="H146" s="110"/>
      <c r="I146" s="110"/>
      <c r="J146" s="110"/>
      <c r="K146" s="110"/>
      <c r="L146" s="110"/>
      <c r="M146" s="110"/>
      <c r="N146" s="110"/>
      <c r="O146" s="110"/>
      <c r="P146" s="110"/>
      <c r="Q146" s="110"/>
      <c r="R146" s="110"/>
      <c r="S146" s="110"/>
      <c r="T146" s="110"/>
      <c r="U146" s="36"/>
      <c r="V146" s="111"/>
      <c r="W146" s="111"/>
    </row>
    <row r="147" spans="1:23" s="4" customFormat="1" x14ac:dyDescent="0.25">
      <c r="A147" s="22"/>
      <c r="B147" s="139" t="s">
        <v>91</v>
      </c>
      <c r="C147" s="146"/>
      <c r="D147" s="110"/>
      <c r="E147" s="110"/>
      <c r="F147" s="110"/>
      <c r="G147" s="110"/>
      <c r="H147" s="110"/>
      <c r="I147" s="110"/>
      <c r="J147" s="110"/>
      <c r="K147" s="110"/>
      <c r="L147" s="110"/>
      <c r="M147" s="110"/>
      <c r="N147" s="110"/>
      <c r="O147" s="110"/>
      <c r="P147" s="110"/>
      <c r="Q147" s="110"/>
      <c r="R147" s="110"/>
      <c r="S147" s="110"/>
      <c r="T147" s="110"/>
      <c r="U147" s="36"/>
      <c r="V147" s="111"/>
      <c r="W147" s="111"/>
    </row>
    <row r="148" spans="1:23" x14ac:dyDescent="0.25">
      <c r="B148" s="142" t="s">
        <v>3</v>
      </c>
      <c r="C148" s="116"/>
      <c r="D148" s="28" t="str">
        <f>D$10</f>
        <v>Q1 2012</v>
      </c>
      <c r="E148" s="28" t="str">
        <f t="shared" ref="E148:W148" si="31">E$10</f>
        <v>Q2 2012</v>
      </c>
      <c r="F148" s="28" t="str">
        <f t="shared" si="31"/>
        <v>Q3 2012</v>
      </c>
      <c r="G148" s="28" t="str">
        <f t="shared" si="31"/>
        <v>Q4 2012</v>
      </c>
      <c r="H148" s="28" t="str">
        <f t="shared" si="31"/>
        <v>Q1 2013</v>
      </c>
      <c r="I148" s="28" t="str">
        <f t="shared" si="31"/>
        <v>Q2 2013</v>
      </c>
      <c r="J148" s="28" t="str">
        <f t="shared" si="31"/>
        <v>Q3 2013</v>
      </c>
      <c r="K148" s="28" t="str">
        <f t="shared" si="31"/>
        <v>Q4 2013</v>
      </c>
      <c r="L148" s="28" t="str">
        <f t="shared" si="31"/>
        <v>Q1 2014</v>
      </c>
      <c r="M148" s="28" t="str">
        <f t="shared" si="31"/>
        <v>Q2 2014</v>
      </c>
      <c r="N148" s="28" t="str">
        <f t="shared" si="31"/>
        <v>Q3 2014</v>
      </c>
      <c r="O148" s="28" t="str">
        <f t="shared" si="31"/>
        <v>Q4 2014</v>
      </c>
      <c r="P148" s="28" t="str">
        <f t="shared" si="31"/>
        <v>Q1 2015</v>
      </c>
      <c r="Q148" s="28" t="str">
        <f t="shared" si="31"/>
        <v>Q2 2015</v>
      </c>
      <c r="R148" s="28" t="str">
        <f t="shared" si="31"/>
        <v>Q3 2015</v>
      </c>
      <c r="S148" s="28" t="str">
        <f t="shared" si="31"/>
        <v>Q4 2015</v>
      </c>
      <c r="T148" s="29" t="str">
        <f t="shared" si="31"/>
        <v>Q1 2016</v>
      </c>
      <c r="U148" s="30"/>
      <c r="V148" s="31" t="str">
        <f>V$10</f>
        <v>QoQ</v>
      </c>
      <c r="W148" s="31" t="str">
        <f t="shared" si="31"/>
        <v>YoY</v>
      </c>
    </row>
    <row r="149" spans="1:23" x14ac:dyDescent="0.25">
      <c r="B149" s="79" t="s">
        <v>92</v>
      </c>
      <c r="C149" s="80"/>
      <c r="D149" s="33">
        <v>0.20853406000000002</v>
      </c>
      <c r="E149" s="33">
        <v>0.20060034000000002</v>
      </c>
      <c r="F149" s="33">
        <v>0.10951561000000001</v>
      </c>
      <c r="G149" s="33">
        <v>4.2905639999999995E-2</v>
      </c>
      <c r="H149" s="33">
        <v>0.10271572000000001</v>
      </c>
      <c r="I149" s="33">
        <v>2.02676E-2</v>
      </c>
      <c r="J149" s="33">
        <v>1.3897110000000001E-2</v>
      </c>
      <c r="K149" s="33">
        <v>2.2213149999999997E-2</v>
      </c>
      <c r="L149" s="33">
        <v>6.2684999999999998E-3</v>
      </c>
      <c r="M149" s="33">
        <v>4.2421999999999998E-3</v>
      </c>
      <c r="N149" s="33">
        <v>0.15083902000000002</v>
      </c>
      <c r="O149" s="33">
        <v>0.15711443999999999</v>
      </c>
      <c r="P149" s="33">
        <v>0.10055362</v>
      </c>
      <c r="Q149" s="34">
        <v>0.13323939999999998</v>
      </c>
      <c r="R149" s="34">
        <v>0.30580373000000005</v>
      </c>
      <c r="S149" s="34">
        <v>8.9749169999999989E-2</v>
      </c>
      <c r="T149" s="35">
        <v>0.15941328000000002</v>
      </c>
      <c r="U149" s="36"/>
      <c r="V149" s="45">
        <f t="shared" ref="V149:V155" ca="1" si="32">OFFSET(U149,0,-1)/OFFSET(U149,0,-2)-1</f>
        <v>0.7762089610410885</v>
      </c>
      <c r="W149" s="45">
        <f t="shared" ref="W149:W155" ca="1" si="33">OFFSET(U149,0,-1)/OFFSET(U149,0,-5)-1</f>
        <v>0.58535595237645377</v>
      </c>
    </row>
    <row r="150" spans="1:23" x14ac:dyDescent="0.25">
      <c r="B150" s="79" t="s">
        <v>93</v>
      </c>
      <c r="C150" s="80"/>
      <c r="D150" s="33">
        <v>0.72398699199999994</v>
      </c>
      <c r="E150" s="33">
        <v>1.0376361939999996</v>
      </c>
      <c r="F150" s="33">
        <v>1.0495487680000006</v>
      </c>
      <c r="G150" s="33">
        <v>1.1004456879999993</v>
      </c>
      <c r="H150" s="33">
        <v>1.4013055199999997</v>
      </c>
      <c r="I150" s="33">
        <v>1.447742188624072</v>
      </c>
      <c r="J150" s="33">
        <v>1.0817255276112161</v>
      </c>
      <c r="K150" s="33">
        <v>1.503921250000001</v>
      </c>
      <c r="L150" s="33">
        <v>1.05986943</v>
      </c>
      <c r="M150" s="33">
        <v>0.90487295000000056</v>
      </c>
      <c r="N150" s="33">
        <v>0.97623216999999995</v>
      </c>
      <c r="O150" s="33">
        <v>1.3600674499999994</v>
      </c>
      <c r="P150" s="33">
        <v>1.1678817100000005</v>
      </c>
      <c r="Q150" s="34">
        <v>1.2759178100000006</v>
      </c>
      <c r="R150" s="34">
        <v>1.1325239599999994</v>
      </c>
      <c r="S150" s="34">
        <v>1.3771598799999998</v>
      </c>
      <c r="T150" s="35">
        <v>1.2224488549942252</v>
      </c>
      <c r="U150" s="36"/>
      <c r="V150" s="45">
        <f t="shared" ca="1" si="32"/>
        <v>-0.11234064196364379</v>
      </c>
      <c r="W150" s="45">
        <f t="shared" ca="1" si="33"/>
        <v>4.6723177978551078E-2</v>
      </c>
    </row>
    <row r="151" spans="1:23" x14ac:dyDescent="0.25">
      <c r="B151" s="79" t="s">
        <v>33</v>
      </c>
      <c r="C151" s="80"/>
      <c r="D151" s="33">
        <v>2.4223115812392972</v>
      </c>
      <c r="E151" s="33">
        <v>2.3582279513112412</v>
      </c>
      <c r="F151" s="33">
        <v>2.1460645119174768</v>
      </c>
      <c r="G151" s="33">
        <v>2.0707381346084945</v>
      </c>
      <c r="H151" s="33">
        <v>1.9120378987966729</v>
      </c>
      <c r="I151" s="33">
        <v>1.895819584042798</v>
      </c>
      <c r="J151" s="33">
        <v>1.9082746042534529</v>
      </c>
      <c r="K151" s="33">
        <v>1.8341081262943248</v>
      </c>
      <c r="L151" s="33">
        <v>1.9035030948832004</v>
      </c>
      <c r="M151" s="33">
        <v>2.0670313506545495</v>
      </c>
      <c r="N151" s="33">
        <v>1.9723177869079496</v>
      </c>
      <c r="O151" s="33">
        <v>1.9300116948265</v>
      </c>
      <c r="P151" s="33">
        <v>1.9769248920834011</v>
      </c>
      <c r="Q151" s="34">
        <v>2.0003689088123502</v>
      </c>
      <c r="R151" s="34">
        <v>2.0454677557220498</v>
      </c>
      <c r="S151" s="34">
        <v>1.8319762089968503</v>
      </c>
      <c r="T151" s="35">
        <v>2.0132268762803505</v>
      </c>
      <c r="U151" s="36"/>
      <c r="V151" s="45">
        <f t="shared" ca="1" si="32"/>
        <v>9.893723859151482E-2</v>
      </c>
      <c r="W151" s="45">
        <f t="shared" ca="1" si="33"/>
        <v>1.8362854523366501E-2</v>
      </c>
    </row>
    <row r="152" spans="1:23" x14ac:dyDescent="0.25">
      <c r="B152" s="79" t="s">
        <v>94</v>
      </c>
      <c r="C152" s="80"/>
      <c r="D152" s="33">
        <v>0</v>
      </c>
      <c r="E152" s="33">
        <v>1.9050499999999999E-3</v>
      </c>
      <c r="F152" s="33">
        <v>1.449E-5</v>
      </c>
      <c r="G152" s="33">
        <v>0</v>
      </c>
      <c r="H152" s="33">
        <v>0</v>
      </c>
      <c r="I152" s="33">
        <v>1.9342000000000001E-3</v>
      </c>
      <c r="J152" s="33">
        <v>5.7852272999999996E-2</v>
      </c>
      <c r="K152" s="33">
        <v>9.3943700000000005E-2</v>
      </c>
      <c r="L152" s="33">
        <v>7.4184689999999998E-2</v>
      </c>
      <c r="M152" s="33">
        <v>8.4830040000000009E-2</v>
      </c>
      <c r="N152" s="33">
        <v>6.5252340000000006E-2</v>
      </c>
      <c r="O152" s="33">
        <v>6.4397600000000013E-2</v>
      </c>
      <c r="P152" s="33">
        <v>5.2396124000000002E-2</v>
      </c>
      <c r="Q152" s="34">
        <v>7.3452481999999999E-2</v>
      </c>
      <c r="R152" s="34">
        <v>5.609351600000001E-2</v>
      </c>
      <c r="S152" s="34">
        <v>0.10422942800000001</v>
      </c>
      <c r="T152" s="35">
        <v>0.17449473000000001</v>
      </c>
      <c r="U152" s="36"/>
      <c r="V152" s="45">
        <f t="shared" ca="1" si="32"/>
        <v>0.67414072348166387</v>
      </c>
      <c r="W152" s="45">
        <f t="shared" ca="1" si="33"/>
        <v>2.330298439632672</v>
      </c>
    </row>
    <row r="153" spans="1:23" x14ac:dyDescent="0.25">
      <c r="B153" s="79" t="s">
        <v>41</v>
      </c>
      <c r="C153" s="80"/>
      <c r="D153" s="33">
        <v>0.355378525</v>
      </c>
      <c r="E153" s="33">
        <v>0.366535</v>
      </c>
      <c r="F153" s="33">
        <v>0.37785346500000005</v>
      </c>
      <c r="G153" s="33">
        <v>0.35390624999999998</v>
      </c>
      <c r="H153" s="33">
        <v>0.373023351</v>
      </c>
      <c r="I153" s="33">
        <v>0.37522250299999999</v>
      </c>
      <c r="J153" s="33">
        <v>0.44795530189999999</v>
      </c>
      <c r="K153" s="33">
        <v>0.51608220000000005</v>
      </c>
      <c r="L153" s="33">
        <v>0.46765646699999996</v>
      </c>
      <c r="M153" s="33">
        <v>0.541800438</v>
      </c>
      <c r="N153" s="33">
        <v>0.57961143199999998</v>
      </c>
      <c r="O153" s="33">
        <v>0.40442866499999996</v>
      </c>
      <c r="P153" s="33">
        <v>0.52907568500000002</v>
      </c>
      <c r="Q153" s="34">
        <v>0.46495750600000008</v>
      </c>
      <c r="R153" s="34">
        <v>0.55060403599999996</v>
      </c>
      <c r="S153" s="34">
        <v>0.34511646800000001</v>
      </c>
      <c r="T153" s="35">
        <v>0.39275659012499997</v>
      </c>
      <c r="U153" s="36"/>
      <c r="V153" s="45">
        <f t="shared" ca="1" si="32"/>
        <v>0.13804070956416936</v>
      </c>
      <c r="W153" s="45">
        <f t="shared" ca="1" si="33"/>
        <v>-0.25765518760326334</v>
      </c>
    </row>
    <row r="154" spans="1:23" x14ac:dyDescent="0.25">
      <c r="B154" s="147" t="s">
        <v>42</v>
      </c>
      <c r="C154" s="80"/>
      <c r="D154" s="148">
        <v>6.4665529999999999E-2</v>
      </c>
      <c r="E154" s="148">
        <v>7.6468104299999992E-2</v>
      </c>
      <c r="F154" s="148">
        <v>7.8660622999999999E-2</v>
      </c>
      <c r="G154" s="148">
        <v>6.6778254999999995E-2</v>
      </c>
      <c r="H154" s="148">
        <v>7.1327846000000014E-2</v>
      </c>
      <c r="I154" s="148">
        <v>7.7624257000000002E-2</v>
      </c>
      <c r="J154" s="148">
        <v>8.1182327999999998E-2</v>
      </c>
      <c r="K154" s="148">
        <v>7.3813381999999997E-2</v>
      </c>
      <c r="L154" s="148">
        <v>7.7769276999999998E-2</v>
      </c>
      <c r="M154" s="148">
        <v>8.6835522999999998E-2</v>
      </c>
      <c r="N154" s="148">
        <v>8.6341020000000004E-2</v>
      </c>
      <c r="O154" s="148">
        <v>7.9029678999999992E-2</v>
      </c>
      <c r="P154" s="148">
        <v>7.7885362E-2</v>
      </c>
      <c r="Q154" s="149">
        <v>6.1330078999999996E-2</v>
      </c>
      <c r="R154" s="149">
        <v>7.5133254999999996E-2</v>
      </c>
      <c r="S154" s="149">
        <v>5.8749344000000002E-2</v>
      </c>
      <c r="T154" s="150">
        <v>5.886495600000001E-2</v>
      </c>
      <c r="U154" s="36"/>
      <c r="V154" s="151">
        <f t="shared" ca="1" si="32"/>
        <v>1.9678858031164648E-3</v>
      </c>
      <c r="W154" s="151">
        <f t="shared" ca="1" si="33"/>
        <v>-0.24421027920496785</v>
      </c>
    </row>
    <row r="155" spans="1:23" s="90" customFormat="1" x14ac:dyDescent="0.25">
      <c r="B155" s="83" t="s">
        <v>95</v>
      </c>
      <c r="C155" s="82"/>
      <c r="D155" s="51">
        <v>3.7748766882392975</v>
      </c>
      <c r="E155" s="51">
        <v>4.0413726396112413</v>
      </c>
      <c r="F155" s="51">
        <v>3.7616574679174777</v>
      </c>
      <c r="G155" s="51">
        <v>3.6347739676084942</v>
      </c>
      <c r="H155" s="51">
        <v>3.8604103357966726</v>
      </c>
      <c r="I155" s="51">
        <v>3.8186103326668697</v>
      </c>
      <c r="J155" s="51">
        <v>3.5908871447646691</v>
      </c>
      <c r="K155" s="51">
        <v>4.044081808294326</v>
      </c>
      <c r="L155" s="51">
        <f>SUM(L149:L154)</f>
        <v>3.5892514588832003</v>
      </c>
      <c r="M155" s="51">
        <f t="shared" ref="M155:T155" si="34">SUM(M149:M154)</f>
        <v>3.6896125016545498</v>
      </c>
      <c r="N155" s="51">
        <f t="shared" si="34"/>
        <v>3.8305937689079492</v>
      </c>
      <c r="O155" s="51">
        <f t="shared" si="34"/>
        <v>3.9950495288264993</v>
      </c>
      <c r="P155" s="51">
        <f t="shared" si="34"/>
        <v>3.9047173930834012</v>
      </c>
      <c r="Q155" s="51">
        <f t="shared" si="34"/>
        <v>4.0092661858123506</v>
      </c>
      <c r="R155" s="51">
        <f t="shared" si="34"/>
        <v>4.1656262527220491</v>
      </c>
      <c r="S155" s="51">
        <f t="shared" si="34"/>
        <v>3.8069804989968503</v>
      </c>
      <c r="T155" s="52">
        <f t="shared" si="34"/>
        <v>4.0212052873995754</v>
      </c>
      <c r="U155" s="53"/>
      <c r="V155" s="54">
        <f t="shared" ca="1" si="32"/>
        <v>5.6271574929047885E-2</v>
      </c>
      <c r="W155" s="54">
        <f t="shared" ca="1" si="33"/>
        <v>2.983260568934254E-2</v>
      </c>
    </row>
    <row r="156" spans="1:23" s="4" customFormat="1" x14ac:dyDescent="0.25">
      <c r="B156" s="146"/>
      <c r="C156" s="146"/>
      <c r="D156" s="110"/>
      <c r="E156" s="110"/>
      <c r="F156" s="110"/>
      <c r="G156" s="110"/>
      <c r="H156" s="110"/>
      <c r="I156" s="110"/>
      <c r="J156" s="110"/>
      <c r="K156" s="110"/>
      <c r="L156" s="110"/>
      <c r="M156" s="110"/>
      <c r="N156" s="110"/>
      <c r="O156" s="110"/>
      <c r="P156" s="110"/>
      <c r="Q156" s="110"/>
      <c r="R156" s="110"/>
      <c r="S156" s="110"/>
      <c r="T156" s="110"/>
      <c r="U156" s="36"/>
      <c r="V156" s="111"/>
      <c r="W156" s="111"/>
    </row>
    <row r="157" spans="1:23" x14ac:dyDescent="0.25">
      <c r="A157" s="22"/>
      <c r="B157" s="139" t="s">
        <v>96</v>
      </c>
      <c r="C157" s="135"/>
      <c r="D157" s="135"/>
      <c r="E157" s="135"/>
      <c r="F157" s="135"/>
      <c r="G157" s="135"/>
      <c r="H157" s="135"/>
      <c r="I157" s="135"/>
      <c r="J157" s="135"/>
      <c r="K157" s="135"/>
      <c r="L157" s="135"/>
      <c r="M157" s="135"/>
      <c r="N157" s="135"/>
      <c r="O157" s="135"/>
      <c r="P157" s="135"/>
      <c r="Q157" s="136"/>
      <c r="R157" s="136"/>
      <c r="S157" s="136"/>
      <c r="T157" s="135"/>
      <c r="U157" s="137"/>
      <c r="V157" s="138"/>
      <c r="W157" s="138"/>
    </row>
    <row r="158" spans="1:23" x14ac:dyDescent="0.25">
      <c r="B158" s="142" t="s">
        <v>3</v>
      </c>
      <c r="C158" s="116"/>
      <c r="D158" s="28" t="str">
        <f>D$10</f>
        <v>Q1 2012</v>
      </c>
      <c r="E158" s="28" t="str">
        <f t="shared" ref="E158:W158" si="35">E$10</f>
        <v>Q2 2012</v>
      </c>
      <c r="F158" s="28" t="str">
        <f t="shared" si="35"/>
        <v>Q3 2012</v>
      </c>
      <c r="G158" s="28" t="str">
        <f t="shared" si="35"/>
        <v>Q4 2012</v>
      </c>
      <c r="H158" s="28" t="str">
        <f t="shared" si="35"/>
        <v>Q1 2013</v>
      </c>
      <c r="I158" s="28" t="str">
        <f t="shared" si="35"/>
        <v>Q2 2013</v>
      </c>
      <c r="J158" s="28" t="str">
        <f t="shared" si="35"/>
        <v>Q3 2013</v>
      </c>
      <c r="K158" s="28" t="str">
        <f t="shared" si="35"/>
        <v>Q4 2013</v>
      </c>
      <c r="L158" s="28" t="str">
        <f t="shared" si="35"/>
        <v>Q1 2014</v>
      </c>
      <c r="M158" s="28" t="str">
        <f t="shared" si="35"/>
        <v>Q2 2014</v>
      </c>
      <c r="N158" s="28" t="str">
        <f t="shared" si="35"/>
        <v>Q3 2014</v>
      </c>
      <c r="O158" s="28" t="str">
        <f t="shared" si="35"/>
        <v>Q4 2014</v>
      </c>
      <c r="P158" s="28" t="str">
        <f t="shared" si="35"/>
        <v>Q1 2015</v>
      </c>
      <c r="Q158" s="28" t="str">
        <f t="shared" si="35"/>
        <v>Q2 2015</v>
      </c>
      <c r="R158" s="28" t="str">
        <f t="shared" si="35"/>
        <v>Q3 2015</v>
      </c>
      <c r="S158" s="28" t="str">
        <f t="shared" si="35"/>
        <v>Q4 2015</v>
      </c>
      <c r="T158" s="29" t="str">
        <f t="shared" si="35"/>
        <v>Q1 2016</v>
      </c>
      <c r="U158" s="30"/>
      <c r="V158" s="31" t="str">
        <f>V$10</f>
        <v>QoQ</v>
      </c>
      <c r="W158" s="31" t="str">
        <f t="shared" si="35"/>
        <v>YoY</v>
      </c>
    </row>
    <row r="159" spans="1:23" x14ac:dyDescent="0.25">
      <c r="A159" s="152"/>
      <c r="B159" s="153" t="s">
        <v>92</v>
      </c>
      <c r="C159" s="154"/>
      <c r="D159" s="33">
        <v>0.20853406000000002</v>
      </c>
      <c r="E159" s="33">
        <v>0.20060034000000002</v>
      </c>
      <c r="F159" s="33">
        <v>0.10951561000000001</v>
      </c>
      <c r="G159" s="33">
        <v>4.2905639999999995E-2</v>
      </c>
      <c r="H159" s="33">
        <v>0.10271572000000001</v>
      </c>
      <c r="I159" s="33">
        <v>2.02676E-2</v>
      </c>
      <c r="J159" s="33">
        <v>1.3897110000000001E-2</v>
      </c>
      <c r="K159" s="33">
        <v>2.2213149999999997E-2</v>
      </c>
      <c r="L159" s="33">
        <v>6.2684999999999998E-3</v>
      </c>
      <c r="M159" s="33">
        <v>4.2421999999999998E-3</v>
      </c>
      <c r="N159" s="33">
        <v>0.15083902000000002</v>
      </c>
      <c r="O159" s="33">
        <v>0.15711443999999999</v>
      </c>
      <c r="P159" s="33">
        <v>0.10055362</v>
      </c>
      <c r="Q159" s="34">
        <v>0.13323939999999998</v>
      </c>
      <c r="R159" s="34">
        <v>0.30580373000000005</v>
      </c>
      <c r="S159" s="34">
        <v>8.9749169999999989E-2</v>
      </c>
      <c r="T159" s="35">
        <v>0.15941328000000002</v>
      </c>
      <c r="U159" s="36"/>
      <c r="V159" s="45">
        <f t="shared" ref="V159:V167" ca="1" si="36">OFFSET(U159,0,-1)/OFFSET(U159,0,-2)-1</f>
        <v>0.7762089610410885</v>
      </c>
      <c r="W159" s="45">
        <f t="shared" ref="W159:W167" ca="1" si="37">OFFSET(U159,0,-1)/OFFSET(U159,0,-5)-1</f>
        <v>0.58535595237645377</v>
      </c>
    </row>
    <row r="160" spans="1:23" x14ac:dyDescent="0.25">
      <c r="B160" s="153" t="s">
        <v>93</v>
      </c>
      <c r="C160" s="154"/>
      <c r="D160" s="33">
        <v>1.4017464399999999</v>
      </c>
      <c r="E160" s="33">
        <v>1.77160513</v>
      </c>
      <c r="F160" s="33">
        <v>1.5330655400000006</v>
      </c>
      <c r="G160" s="33">
        <v>1.6936110099999993</v>
      </c>
      <c r="H160" s="33">
        <v>1.5653372800000003</v>
      </c>
      <c r="I160" s="33">
        <v>1.57870139</v>
      </c>
      <c r="J160" s="33">
        <v>1.5470897600000002</v>
      </c>
      <c r="K160" s="33">
        <v>1.8404768900000001</v>
      </c>
      <c r="L160" s="33">
        <v>1.5399262399999998</v>
      </c>
      <c r="M160" s="33">
        <v>1.33973209</v>
      </c>
      <c r="N160" s="33">
        <v>1.6598468400000002</v>
      </c>
      <c r="O160" s="33">
        <v>1.9027040499999994</v>
      </c>
      <c r="P160" s="33">
        <v>1.5269994000000007</v>
      </c>
      <c r="Q160" s="34">
        <v>1.6723066500000008</v>
      </c>
      <c r="R160" s="34">
        <v>1.6752841099999995</v>
      </c>
      <c r="S160" s="34">
        <v>1.8195848899999996</v>
      </c>
      <c r="T160" s="35">
        <v>1.6057993299999997</v>
      </c>
      <c r="U160" s="36"/>
      <c r="V160" s="45">
        <f t="shared" ca="1" si="36"/>
        <v>-0.1174913911271267</v>
      </c>
      <c r="W160" s="45">
        <f t="shared" ca="1" si="37"/>
        <v>5.1604427611431358E-2</v>
      </c>
    </row>
    <row r="161" spans="1:26" s="155" customFormat="1" x14ac:dyDescent="0.2">
      <c r="B161" s="79" t="s">
        <v>35</v>
      </c>
      <c r="C161" s="154"/>
      <c r="D161" s="33">
        <v>0.57042247999999995</v>
      </c>
      <c r="E161" s="33">
        <v>0.50805400999999994</v>
      </c>
      <c r="F161" s="33">
        <v>0.58884100000000028</v>
      </c>
      <c r="G161" s="33">
        <v>0.54400672999999999</v>
      </c>
      <c r="H161" s="33">
        <v>0.63231260000000034</v>
      </c>
      <c r="I161" s="33">
        <v>0.63313392000000035</v>
      </c>
      <c r="J161" s="33">
        <v>0.61225445000000012</v>
      </c>
      <c r="K161" s="33">
        <v>0.54413752999999998</v>
      </c>
      <c r="L161" s="33">
        <v>0.62477083000000011</v>
      </c>
      <c r="M161" s="33">
        <v>0.65703346999999968</v>
      </c>
      <c r="N161" s="33">
        <v>0.63108476999999996</v>
      </c>
      <c r="O161" s="33">
        <v>0.63276429999999995</v>
      </c>
      <c r="P161" s="33">
        <v>0.71734832000000093</v>
      </c>
      <c r="Q161" s="34">
        <v>0.70218835000000035</v>
      </c>
      <c r="R161" s="34">
        <v>0.68855533999999974</v>
      </c>
      <c r="S161" s="34">
        <v>0.70314640000000028</v>
      </c>
      <c r="T161" s="35">
        <v>0.73831573000000028</v>
      </c>
      <c r="U161" s="36"/>
      <c r="V161" s="45">
        <f t="shared" ca="1" si="36"/>
        <v>5.0017080369038291E-2</v>
      </c>
      <c r="W161" s="45">
        <f t="shared" ca="1" si="37"/>
        <v>2.9229050121702738E-2</v>
      </c>
    </row>
    <row r="162" spans="1:26" s="155" customFormat="1" x14ac:dyDescent="0.2">
      <c r="B162" s="79" t="s">
        <v>36</v>
      </c>
      <c r="C162" s="154"/>
      <c r="D162" s="33">
        <v>0.3806362399999999</v>
      </c>
      <c r="E162" s="33">
        <v>0.37989647999999998</v>
      </c>
      <c r="F162" s="33">
        <v>0.36649477999999996</v>
      </c>
      <c r="G162" s="33">
        <v>0.36927057000000002</v>
      </c>
      <c r="H162" s="33">
        <v>0.38672360000000006</v>
      </c>
      <c r="I162" s="33">
        <v>0.35908650000000025</v>
      </c>
      <c r="J162" s="33">
        <v>0.40673745000000017</v>
      </c>
      <c r="K162" s="33">
        <v>0.37278674000000001</v>
      </c>
      <c r="L162" s="33">
        <v>0.38367411000000012</v>
      </c>
      <c r="M162" s="33">
        <v>0.39773743</v>
      </c>
      <c r="N162" s="33">
        <v>0.39378893999999998</v>
      </c>
      <c r="O162" s="33">
        <v>0.34688941999999995</v>
      </c>
      <c r="P162" s="33">
        <v>0.38785318000000008</v>
      </c>
      <c r="Q162" s="34">
        <v>0.35045854999999998</v>
      </c>
      <c r="R162" s="34">
        <v>0.39803684999999978</v>
      </c>
      <c r="S162" s="34">
        <v>0.35730229999999985</v>
      </c>
      <c r="T162" s="35">
        <v>0.4021425600000002</v>
      </c>
      <c r="U162" s="36"/>
      <c r="V162" s="45">
        <f t="shared" ca="1" si="36"/>
        <v>0.12549670125269374</v>
      </c>
      <c r="W162" s="45">
        <f t="shared" ca="1" si="37"/>
        <v>3.6842240148708072E-2</v>
      </c>
    </row>
    <row r="163" spans="1:26" s="155" customFormat="1" x14ac:dyDescent="0.2">
      <c r="B163" s="79" t="s">
        <v>37</v>
      </c>
      <c r="C163" s="154"/>
      <c r="D163" s="33">
        <v>0.15409004000000001</v>
      </c>
      <c r="E163" s="33">
        <v>0.14152115999999998</v>
      </c>
      <c r="F163" s="33">
        <v>0.14029784000000001</v>
      </c>
      <c r="G163" s="33">
        <v>0.14243412</v>
      </c>
      <c r="H163" s="33">
        <v>0.13381763999999999</v>
      </c>
      <c r="I163" s="33">
        <v>0.15695354000000003</v>
      </c>
      <c r="J163" s="33">
        <v>0.15418275000000004</v>
      </c>
      <c r="K163" s="33">
        <v>0.15879338999999998</v>
      </c>
      <c r="L163" s="33">
        <v>0.14616910999999999</v>
      </c>
      <c r="M163" s="33">
        <v>0.16569923</v>
      </c>
      <c r="N163" s="33">
        <v>0.15612366999999999</v>
      </c>
      <c r="O163" s="33">
        <v>0.14819984000000003</v>
      </c>
      <c r="P163" s="33">
        <v>0.16837519999999997</v>
      </c>
      <c r="Q163" s="34">
        <v>0.15203261999999995</v>
      </c>
      <c r="R163" s="34">
        <v>0.19721264000000008</v>
      </c>
      <c r="S163" s="34">
        <v>0.14686461000000003</v>
      </c>
      <c r="T163" s="35">
        <v>0.11639611000000001</v>
      </c>
      <c r="U163" s="36"/>
      <c r="V163" s="45">
        <f t="shared" ca="1" si="36"/>
        <v>-0.20745978217625072</v>
      </c>
      <c r="W163" s="45">
        <f t="shared" ca="1" si="37"/>
        <v>-0.30870989314340813</v>
      </c>
    </row>
    <row r="164" spans="1:26" s="155" customFormat="1" x14ac:dyDescent="0.2">
      <c r="B164" s="79" t="s">
        <v>38</v>
      </c>
      <c r="C164" s="154"/>
      <c r="D164" s="33">
        <v>0.12533107999999996</v>
      </c>
      <c r="E164" s="33">
        <v>0.13025897999999997</v>
      </c>
      <c r="F164" s="33">
        <v>0.13030072000000001</v>
      </c>
      <c r="G164" s="33">
        <v>0.13330704999999998</v>
      </c>
      <c r="H164" s="33">
        <v>0.13697294999999993</v>
      </c>
      <c r="I164" s="33">
        <v>0.12403998000000001</v>
      </c>
      <c r="J164" s="33">
        <v>0.12400219000000001</v>
      </c>
      <c r="K164" s="33">
        <v>0.11840851999999998</v>
      </c>
      <c r="L164" s="33">
        <v>0.12448864</v>
      </c>
      <c r="M164" s="33">
        <v>0.11662563000000001</v>
      </c>
      <c r="N164" s="33">
        <v>0.1245412</v>
      </c>
      <c r="O164" s="33">
        <v>0.14075483999999996</v>
      </c>
      <c r="P164" s="33">
        <v>0.10441102000000001</v>
      </c>
      <c r="Q164" s="34">
        <v>0.10296056999999996</v>
      </c>
      <c r="R164" s="34">
        <v>8.9678709999999995E-2</v>
      </c>
      <c r="S164" s="34">
        <v>7.973748999999998E-2</v>
      </c>
      <c r="T164" s="35">
        <v>9.8610870000000003E-2</v>
      </c>
      <c r="U164" s="36"/>
      <c r="V164" s="45">
        <f t="shared" ca="1" si="36"/>
        <v>0.23669393154963903</v>
      </c>
      <c r="W164" s="45">
        <f t="shared" ca="1" si="37"/>
        <v>-5.5551128606922906E-2</v>
      </c>
    </row>
    <row r="165" spans="1:26" s="155" customFormat="1" x14ac:dyDescent="0.2">
      <c r="B165" s="79" t="s">
        <v>40</v>
      </c>
      <c r="C165" s="154"/>
      <c r="D165" s="33">
        <v>7.465254999999997E-2</v>
      </c>
      <c r="E165" s="33">
        <v>6.9715439999999976E-2</v>
      </c>
      <c r="F165" s="33">
        <v>6.9952630000000002E-2</v>
      </c>
      <c r="G165" s="33">
        <v>6.7831469999999991E-2</v>
      </c>
      <c r="H165" s="33">
        <v>6.8046560000000006E-2</v>
      </c>
      <c r="I165" s="33">
        <v>6.8945979999999976E-2</v>
      </c>
      <c r="J165" s="33">
        <v>6.887726999999999E-2</v>
      </c>
      <c r="K165" s="33">
        <v>6.4550909999999989E-2</v>
      </c>
      <c r="L165" s="33">
        <v>7.2434990000000005E-2</v>
      </c>
      <c r="M165" s="33">
        <v>7.1755799999999995E-2</v>
      </c>
      <c r="N165" s="33">
        <v>4.2966629999999999E-2</v>
      </c>
      <c r="O165" s="33">
        <v>5.1917309999999987E-2</v>
      </c>
      <c r="P165" s="33">
        <v>5.855862999999998E-2</v>
      </c>
      <c r="Q165" s="34">
        <v>6.9431120000000027E-2</v>
      </c>
      <c r="R165" s="34">
        <v>6.4300630000000011E-2</v>
      </c>
      <c r="S165" s="34">
        <v>6.0079050000000009E-2</v>
      </c>
      <c r="T165" s="35">
        <v>6.0203130000000014E-2</v>
      </c>
      <c r="U165" s="36"/>
      <c r="V165" s="45">
        <f t="shared" ca="1" si="36"/>
        <v>2.0652789949242578E-3</v>
      </c>
      <c r="W165" s="45">
        <f t="shared" ca="1" si="37"/>
        <v>2.8082965738782439E-2</v>
      </c>
    </row>
    <row r="166" spans="1:26" s="155" customFormat="1" x14ac:dyDescent="0.2">
      <c r="B166" s="147" t="s">
        <v>39</v>
      </c>
      <c r="C166" s="154"/>
      <c r="D166" s="148">
        <v>1.8831433000000002E-2</v>
      </c>
      <c r="E166" s="148">
        <v>2.2873244000000004E-2</v>
      </c>
      <c r="F166" s="148">
        <v>2.0754929000000002E-2</v>
      </c>
      <c r="G166" s="148">
        <v>1.8994509E-2</v>
      </c>
      <c r="H166" s="148">
        <v>1.9923284999999999E-2</v>
      </c>
      <c r="I166" s="148">
        <v>1.9422287E-2</v>
      </c>
      <c r="J166" s="148">
        <v>1.9308536899999989E-2</v>
      </c>
      <c r="K166" s="148">
        <v>2.0269529000000001E-2</v>
      </c>
      <c r="L166" s="148">
        <v>1.9914770999999998E-2</v>
      </c>
      <c r="M166" s="148">
        <v>2.2647522000000003E-2</v>
      </c>
      <c r="N166" s="148">
        <v>2.4361122999999998E-2</v>
      </c>
      <c r="O166" s="148">
        <v>2.4223713000000008E-2</v>
      </c>
      <c r="P166" s="148">
        <v>2.4896229999999998E-2</v>
      </c>
      <c r="Q166" s="149">
        <v>2.4868096000000003E-2</v>
      </c>
      <c r="R166" s="149">
        <v>2.4488783000000007E-2</v>
      </c>
      <c r="S166" s="149">
        <v>2.6061284000000001E-2</v>
      </c>
      <c r="T166" s="150">
        <v>2.3946701000000004E-2</v>
      </c>
      <c r="U166" s="36"/>
      <c r="V166" s="151">
        <f t="shared" ca="1" si="36"/>
        <v>-8.1138864838739222E-2</v>
      </c>
      <c r="W166" s="151">
        <f t="shared" ca="1" si="37"/>
        <v>-3.8139469309208418E-2</v>
      </c>
    </row>
    <row r="167" spans="1:26" s="90" customFormat="1" x14ac:dyDescent="0.25">
      <c r="B167" s="83" t="s">
        <v>43</v>
      </c>
      <c r="C167" s="82"/>
      <c r="D167" s="51">
        <f>SUM(D159:D166)</f>
        <v>2.9342443229999997</v>
      </c>
      <c r="E167" s="51">
        <f t="shared" ref="E167:T167" si="38">SUM(E159:E166)</f>
        <v>3.2245247839999998</v>
      </c>
      <c r="F167" s="51">
        <f t="shared" si="38"/>
        <v>2.9592230490000015</v>
      </c>
      <c r="G167" s="51">
        <f t="shared" si="38"/>
        <v>3.0123610989999987</v>
      </c>
      <c r="H167" s="51">
        <f t="shared" si="38"/>
        <v>3.0458496350000011</v>
      </c>
      <c r="I167" s="51">
        <f t="shared" si="38"/>
        <v>2.960551197</v>
      </c>
      <c r="J167" s="51">
        <f t="shared" si="38"/>
        <v>2.9463495169000002</v>
      </c>
      <c r="K167" s="51">
        <f t="shared" si="38"/>
        <v>3.141636659</v>
      </c>
      <c r="L167" s="51">
        <f t="shared" si="38"/>
        <v>2.9176471909999999</v>
      </c>
      <c r="M167" s="51">
        <f t="shared" si="38"/>
        <v>2.775473372</v>
      </c>
      <c r="N167" s="51">
        <f t="shared" si="38"/>
        <v>3.1835521929999997</v>
      </c>
      <c r="O167" s="51">
        <f t="shared" si="38"/>
        <v>3.4045679129999997</v>
      </c>
      <c r="P167" s="51">
        <f t="shared" si="38"/>
        <v>3.0889956000000014</v>
      </c>
      <c r="Q167" s="51">
        <f t="shared" si="38"/>
        <v>3.2074853560000012</v>
      </c>
      <c r="R167" s="51">
        <f t="shared" si="38"/>
        <v>3.4433607929999988</v>
      </c>
      <c r="S167" s="51">
        <f t="shared" si="38"/>
        <v>3.2825251939999993</v>
      </c>
      <c r="T167" s="52">
        <f t="shared" si="38"/>
        <v>3.2048277110000001</v>
      </c>
      <c r="U167" s="53"/>
      <c r="V167" s="54">
        <f t="shared" ca="1" si="36"/>
        <v>-2.3670034015890962E-2</v>
      </c>
      <c r="W167" s="54">
        <f t="shared" ca="1" si="37"/>
        <v>3.7498308835402172E-2</v>
      </c>
    </row>
    <row r="168" spans="1:26" ht="15.75" x14ac:dyDescent="0.25">
      <c r="B168" s="75"/>
      <c r="C168" s="18"/>
      <c r="D168" s="18"/>
      <c r="E168" s="18"/>
      <c r="F168" s="18"/>
      <c r="G168" s="18"/>
      <c r="H168" s="18"/>
      <c r="I168" s="18"/>
      <c r="J168" s="18"/>
      <c r="K168" s="18"/>
      <c r="L168" s="18"/>
      <c r="M168" s="18"/>
      <c r="N168" s="18"/>
      <c r="O168" s="18"/>
      <c r="P168" s="18"/>
      <c r="Q168" s="76"/>
      <c r="R168" s="76"/>
      <c r="S168" s="76"/>
      <c r="T168" s="18"/>
      <c r="U168" s="15"/>
      <c r="V168" s="16"/>
      <c r="W168" s="16"/>
    </row>
    <row r="169" spans="1:26" s="4" customFormat="1" x14ac:dyDescent="0.25">
      <c r="A169" s="22"/>
      <c r="B169" s="156" t="s">
        <v>97</v>
      </c>
      <c r="C169" s="146"/>
      <c r="D169" s="110"/>
      <c r="E169" s="110"/>
      <c r="F169" s="110"/>
      <c r="G169" s="110"/>
      <c r="H169" s="110"/>
      <c r="I169" s="110"/>
      <c r="J169" s="110"/>
      <c r="K169" s="110"/>
      <c r="L169" s="110"/>
      <c r="M169" s="110"/>
      <c r="N169" s="110"/>
      <c r="O169" s="110"/>
      <c r="P169" s="110"/>
      <c r="Q169" s="110"/>
      <c r="R169" s="110"/>
      <c r="S169" s="110"/>
      <c r="T169" s="110"/>
      <c r="U169" s="36"/>
      <c r="V169" s="111"/>
      <c r="W169" s="111"/>
    </row>
    <row r="170" spans="1:26" s="4" customFormat="1" x14ac:dyDescent="0.25">
      <c r="B170" s="142" t="s">
        <v>3</v>
      </c>
      <c r="C170" s="116"/>
      <c r="D170" s="28" t="str">
        <f>D$10</f>
        <v>Q1 2012</v>
      </c>
      <c r="E170" s="28" t="str">
        <f t="shared" ref="E170:W170" si="39">E$10</f>
        <v>Q2 2012</v>
      </c>
      <c r="F170" s="28" t="str">
        <f t="shared" si="39"/>
        <v>Q3 2012</v>
      </c>
      <c r="G170" s="28" t="str">
        <f t="shared" si="39"/>
        <v>Q4 2012</v>
      </c>
      <c r="H170" s="28" t="str">
        <f t="shared" si="39"/>
        <v>Q1 2013</v>
      </c>
      <c r="I170" s="28" t="str">
        <f t="shared" si="39"/>
        <v>Q2 2013</v>
      </c>
      <c r="J170" s="28" t="str">
        <f t="shared" si="39"/>
        <v>Q3 2013</v>
      </c>
      <c r="K170" s="28" t="str">
        <f t="shared" si="39"/>
        <v>Q4 2013</v>
      </c>
      <c r="L170" s="28" t="str">
        <f t="shared" si="39"/>
        <v>Q1 2014</v>
      </c>
      <c r="M170" s="28" t="str">
        <f t="shared" si="39"/>
        <v>Q2 2014</v>
      </c>
      <c r="N170" s="28" t="str">
        <f t="shared" si="39"/>
        <v>Q3 2014</v>
      </c>
      <c r="O170" s="28" t="str">
        <f t="shared" si="39"/>
        <v>Q4 2014</v>
      </c>
      <c r="P170" s="28" t="str">
        <f t="shared" si="39"/>
        <v>Q1 2015</v>
      </c>
      <c r="Q170" s="28" t="str">
        <f t="shared" si="39"/>
        <v>Q2 2015</v>
      </c>
      <c r="R170" s="28" t="str">
        <f t="shared" si="39"/>
        <v>Q3 2015</v>
      </c>
      <c r="S170" s="28" t="str">
        <f t="shared" si="39"/>
        <v>Q4 2015</v>
      </c>
      <c r="T170" s="29" t="str">
        <f t="shared" si="39"/>
        <v>Q1 2016</v>
      </c>
      <c r="U170" s="30"/>
      <c r="V170" s="31" t="str">
        <f>V$10</f>
        <v>QoQ</v>
      </c>
      <c r="W170" s="31" t="str">
        <f t="shared" si="39"/>
        <v>YoY</v>
      </c>
      <c r="X170" s="1"/>
    </row>
    <row r="171" spans="1:26" s="157" customFormat="1" x14ac:dyDescent="0.25">
      <c r="B171" s="83" t="s">
        <v>98</v>
      </c>
      <c r="C171" s="146"/>
      <c r="D171" s="50">
        <f t="shared" ref="D171:K171" si="40">SUM(D172:D173)</f>
        <v>1.6878790259999998</v>
      </c>
      <c r="E171" s="50">
        <f t="shared" si="40"/>
        <v>1.713941272</v>
      </c>
      <c r="F171" s="50">
        <f t="shared" si="40"/>
        <v>1.6970997631999998</v>
      </c>
      <c r="G171" s="50">
        <f t="shared" si="40"/>
        <v>1.5900787899999997</v>
      </c>
      <c r="H171" s="50">
        <f t="shared" si="40"/>
        <v>1.6236877079999998</v>
      </c>
      <c r="I171" s="50">
        <f t="shared" si="40"/>
        <v>1.5305944444399999</v>
      </c>
      <c r="J171" s="50">
        <f t="shared" si="40"/>
        <v>1.5661702369999999</v>
      </c>
      <c r="K171" s="50">
        <f t="shared" si="40"/>
        <v>1.56756945652</v>
      </c>
      <c r="L171" s="50">
        <f>SUM(L172:L173)</f>
        <v>1.5328734900000001</v>
      </c>
      <c r="M171" s="50">
        <f t="shared" ref="M171:T171" si="41">SUM(M172:M173)</f>
        <v>1.4860216359999991</v>
      </c>
      <c r="N171" s="50">
        <f t="shared" si="41"/>
        <v>1.675843883</v>
      </c>
      <c r="O171" s="50">
        <f t="shared" si="41"/>
        <v>1.726525981</v>
      </c>
      <c r="P171" s="50">
        <f t="shared" si="41"/>
        <v>1.579687439</v>
      </c>
      <c r="Q171" s="51">
        <f t="shared" si="41"/>
        <v>1.6205092719999998</v>
      </c>
      <c r="R171" s="51">
        <f t="shared" si="41"/>
        <v>1.6842343960000001</v>
      </c>
      <c r="S171" s="51">
        <f t="shared" si="41"/>
        <v>1.5675087400000001</v>
      </c>
      <c r="T171" s="52">
        <f t="shared" si="41"/>
        <v>1.4840733699999999</v>
      </c>
      <c r="U171" s="53"/>
      <c r="V171" s="54">
        <f t="shared" ref="V171:V177" ca="1" si="42">OFFSET(U171,0,-1)/OFFSET(U171,0,-2)-1</f>
        <v>-5.3228009433618939E-2</v>
      </c>
      <c r="W171" s="54">
        <f t="shared" ref="W171:W177" ca="1" si="43">OFFSET(U171,0,-1)/OFFSET(U171,0,-5)-1</f>
        <v>-6.0527207243305847E-2</v>
      </c>
      <c r="Z171" s="158"/>
    </row>
    <row r="172" spans="1:26" s="4" customFormat="1" x14ac:dyDescent="0.25">
      <c r="B172" s="79" t="s">
        <v>99</v>
      </c>
      <c r="C172" s="146"/>
      <c r="D172" s="33">
        <v>0.605078</v>
      </c>
      <c r="E172" s="33">
        <v>0.60977800000000004</v>
      </c>
      <c r="F172" s="33">
        <v>0.60958999999999997</v>
      </c>
      <c r="G172" s="33">
        <v>0.61114100000000005</v>
      </c>
      <c r="H172" s="33">
        <v>0.5964299999999999</v>
      </c>
      <c r="I172" s="33">
        <v>0.58721799999999991</v>
      </c>
      <c r="J172" s="33">
        <v>0.61146999999999996</v>
      </c>
      <c r="K172" s="33">
        <v>0.58289400000000002</v>
      </c>
      <c r="L172" s="33">
        <v>0.5841442</v>
      </c>
      <c r="M172" s="33">
        <v>0.55380099999999999</v>
      </c>
      <c r="N172" s="33">
        <v>0.60989643999999998</v>
      </c>
      <c r="O172" s="33">
        <v>0.60646920000000004</v>
      </c>
      <c r="P172" s="33">
        <v>0.59847449999999991</v>
      </c>
      <c r="Q172" s="34">
        <v>0.60022759999999997</v>
      </c>
      <c r="R172" s="34">
        <v>0.60728699999999991</v>
      </c>
      <c r="S172" s="34">
        <v>0.61551669999999992</v>
      </c>
      <c r="T172" s="35">
        <v>0.61287999999999998</v>
      </c>
      <c r="U172" s="36"/>
      <c r="V172" s="45">
        <f t="shared" ca="1" si="42"/>
        <v>-4.2837180534661679E-3</v>
      </c>
      <c r="W172" s="45">
        <f t="shared" ca="1" si="43"/>
        <v>2.4070365571131402E-2</v>
      </c>
      <c r="Z172" s="103"/>
    </row>
    <row r="173" spans="1:26" s="4" customFormat="1" x14ac:dyDescent="0.25">
      <c r="B173" s="79" t="s">
        <v>100</v>
      </c>
      <c r="C173" s="146"/>
      <c r="D173" s="33">
        <v>1.0828010259999998</v>
      </c>
      <c r="E173" s="33">
        <v>1.1041632719999999</v>
      </c>
      <c r="F173" s="33">
        <v>1.0875097631999997</v>
      </c>
      <c r="G173" s="33">
        <v>0.97893778999999981</v>
      </c>
      <c r="H173" s="33">
        <v>1.027257708</v>
      </c>
      <c r="I173" s="33">
        <v>0.94337644444000002</v>
      </c>
      <c r="J173" s="33">
        <v>0.95470023699999995</v>
      </c>
      <c r="K173" s="33">
        <v>0.98467545651999999</v>
      </c>
      <c r="L173" s="33">
        <v>0.94872929000000006</v>
      </c>
      <c r="M173" s="33">
        <v>0.93222063599999916</v>
      </c>
      <c r="N173" s="33">
        <v>1.065947443</v>
      </c>
      <c r="O173" s="33">
        <v>1.1200567809999999</v>
      </c>
      <c r="P173" s="33">
        <v>0.98121293900000006</v>
      </c>
      <c r="Q173" s="34">
        <v>1.0202816719999999</v>
      </c>
      <c r="R173" s="34">
        <v>1.0769473960000002</v>
      </c>
      <c r="S173" s="34">
        <v>0.95199204000000004</v>
      </c>
      <c r="T173" s="35">
        <v>0.87119337000000008</v>
      </c>
      <c r="U173" s="36"/>
      <c r="V173" s="45">
        <f t="shared" ca="1" si="42"/>
        <v>-8.4873262175595432E-2</v>
      </c>
      <c r="W173" s="45">
        <f t="shared" ca="1" si="43"/>
        <v>-0.11212608866748752</v>
      </c>
      <c r="Z173" s="103"/>
    </row>
    <row r="174" spans="1:26" s="157" customFormat="1" x14ac:dyDescent="0.25">
      <c r="B174" s="83" t="s">
        <v>101</v>
      </c>
      <c r="C174" s="146"/>
      <c r="D174" s="50">
        <f t="shared" ref="D174:K174" si="44">SUM(D175:D176)</f>
        <v>3.9099999999999997</v>
      </c>
      <c r="E174" s="50">
        <f t="shared" si="44"/>
        <v>3.8519999999999999</v>
      </c>
      <c r="F174" s="50">
        <f t="shared" si="44"/>
        <v>3.9379999999999997</v>
      </c>
      <c r="G174" s="50">
        <f t="shared" si="44"/>
        <v>3.915</v>
      </c>
      <c r="H174" s="50">
        <f t="shared" si="44"/>
        <v>3.7719999999999998</v>
      </c>
      <c r="I174" s="50">
        <f t="shared" si="44"/>
        <v>3.8490000000000002</v>
      </c>
      <c r="J174" s="50">
        <f t="shared" si="44"/>
        <v>3.9129999999999998</v>
      </c>
      <c r="K174" s="50">
        <f t="shared" si="44"/>
        <v>3.8609999999999998</v>
      </c>
      <c r="L174" s="50">
        <f>SUM(L175:L176)</f>
        <v>4.0090000000000003</v>
      </c>
      <c r="M174" s="50">
        <f t="shared" ref="M174:T174" si="45">SUM(M175:M176)</f>
        <v>4.1280000000000001</v>
      </c>
      <c r="N174" s="50">
        <f t="shared" si="45"/>
        <v>4.0519999999999996</v>
      </c>
      <c r="O174" s="50">
        <f t="shared" si="45"/>
        <v>4.3410000000000002</v>
      </c>
      <c r="P174" s="50">
        <f t="shared" si="45"/>
        <v>4.2809999999999997</v>
      </c>
      <c r="Q174" s="51">
        <f t="shared" si="45"/>
        <v>4.2610000000000001</v>
      </c>
      <c r="R174" s="51">
        <f t="shared" si="45"/>
        <v>3.9609999999999999</v>
      </c>
      <c r="S174" s="51">
        <f t="shared" si="45"/>
        <v>4.4279999999999999</v>
      </c>
      <c r="T174" s="52">
        <f t="shared" si="45"/>
        <v>4.3360000000000003</v>
      </c>
      <c r="U174" s="53"/>
      <c r="V174" s="54">
        <f t="shared" ca="1" si="42"/>
        <v>-2.0776874435410986E-2</v>
      </c>
      <c r="W174" s="54">
        <f t="shared" ca="1" si="43"/>
        <v>1.2847465545433367E-2</v>
      </c>
    </row>
    <row r="175" spans="1:26" s="4" customFormat="1" x14ac:dyDescent="0.25">
      <c r="B175" s="79" t="s">
        <v>102</v>
      </c>
      <c r="C175" s="146"/>
      <c r="D175" s="33">
        <v>3.4969999999999999</v>
      </c>
      <c r="E175" s="33">
        <v>3.431</v>
      </c>
      <c r="F175" s="33">
        <v>3.4969999999999999</v>
      </c>
      <c r="G175" s="33">
        <v>3.4780000000000002</v>
      </c>
      <c r="H175" s="33">
        <v>3.4089999999999998</v>
      </c>
      <c r="I175" s="33">
        <v>3.4820000000000002</v>
      </c>
      <c r="J175" s="33">
        <v>3.55</v>
      </c>
      <c r="K175" s="33">
        <v>3.5009999999999999</v>
      </c>
      <c r="L175" s="33">
        <v>3.63</v>
      </c>
      <c r="M175" s="33">
        <v>3.7480000000000002</v>
      </c>
      <c r="N175" s="33">
        <v>3.6739999999999999</v>
      </c>
      <c r="O175" s="33">
        <v>3.8959999999999999</v>
      </c>
      <c r="P175" s="33">
        <v>3.8540000000000001</v>
      </c>
      <c r="Q175" s="34">
        <v>3.8330000000000002</v>
      </c>
      <c r="R175" s="34">
        <v>3.5329999999999999</v>
      </c>
      <c r="S175" s="34">
        <v>3.9740000000000002</v>
      </c>
      <c r="T175" s="35">
        <v>3.931</v>
      </c>
      <c r="U175" s="36"/>
      <c r="V175" s="45">
        <f t="shared" ca="1" si="42"/>
        <v>-1.0820332159033774E-2</v>
      </c>
      <c r="W175" s="45">
        <f t="shared" ca="1" si="43"/>
        <v>1.9979242345614878E-2</v>
      </c>
    </row>
    <row r="176" spans="1:26" s="4" customFormat="1" x14ac:dyDescent="0.25">
      <c r="B176" s="79" t="s">
        <v>103</v>
      </c>
      <c r="C176" s="146"/>
      <c r="D176" s="33">
        <v>0.41299999999999998</v>
      </c>
      <c r="E176" s="33">
        <v>0.42099999999999999</v>
      </c>
      <c r="F176" s="33">
        <v>0.441</v>
      </c>
      <c r="G176" s="33">
        <v>0.437</v>
      </c>
      <c r="H176" s="33">
        <v>0.36299999999999999</v>
      </c>
      <c r="I176" s="33">
        <v>0.36699999999999999</v>
      </c>
      <c r="J176" s="33">
        <v>0.36299999999999999</v>
      </c>
      <c r="K176" s="33">
        <v>0.36</v>
      </c>
      <c r="L176" s="33">
        <v>0.379</v>
      </c>
      <c r="M176" s="33">
        <v>0.38</v>
      </c>
      <c r="N176" s="33">
        <v>0.378</v>
      </c>
      <c r="O176" s="33">
        <v>0.44500000000000001</v>
      </c>
      <c r="P176" s="33">
        <v>0.42699999999999999</v>
      </c>
      <c r="Q176" s="34">
        <v>0.42799999999999999</v>
      </c>
      <c r="R176" s="34">
        <v>0.42799999999999999</v>
      </c>
      <c r="S176" s="34">
        <v>0.45400000000000001</v>
      </c>
      <c r="T176" s="35">
        <v>0.40500000000000003</v>
      </c>
      <c r="U176" s="36"/>
      <c r="V176" s="45">
        <f t="shared" ca="1" si="42"/>
        <v>-0.10792951541850215</v>
      </c>
      <c r="W176" s="45">
        <f t="shared" ca="1" si="43"/>
        <v>-5.1522248243559665E-2</v>
      </c>
    </row>
    <row r="177" spans="2:23" s="157" customFormat="1" x14ac:dyDescent="0.25">
      <c r="B177" s="83" t="s">
        <v>104</v>
      </c>
      <c r="C177" s="146"/>
      <c r="D177" s="50">
        <v>0.32690000000000002</v>
      </c>
      <c r="E177" s="50">
        <v>0.63205500000000003</v>
      </c>
      <c r="F177" s="50">
        <v>0.64456800000000003</v>
      </c>
      <c r="G177" s="50">
        <v>0.51695708699999998</v>
      </c>
      <c r="H177" s="50">
        <v>0.30156601100000002</v>
      </c>
      <c r="I177" s="50">
        <v>0.60732996800000005</v>
      </c>
      <c r="J177" s="50">
        <v>0.67852526699999993</v>
      </c>
      <c r="K177" s="50">
        <v>0.62221157500000002</v>
      </c>
      <c r="L177" s="50">
        <v>0.33309948199999995</v>
      </c>
      <c r="M177" s="50">
        <v>0.6485669839999999</v>
      </c>
      <c r="N177" s="50">
        <v>0.70749217939999998</v>
      </c>
      <c r="O177" s="50">
        <v>0.63489370500000009</v>
      </c>
      <c r="P177" s="50">
        <v>0.37391378499999994</v>
      </c>
      <c r="Q177" s="51">
        <v>0.61771075700000011</v>
      </c>
      <c r="R177" s="51">
        <v>0.66528489999999996</v>
      </c>
      <c r="S177" s="51">
        <v>0.53815947600000003</v>
      </c>
      <c r="T177" s="52">
        <v>0.29635461323443946</v>
      </c>
      <c r="U177" s="53"/>
      <c r="V177" s="54">
        <f t="shared" ca="1" si="42"/>
        <v>-0.44931822916662822</v>
      </c>
      <c r="W177" s="54">
        <f t="shared" ca="1" si="43"/>
        <v>-0.20742528057787568</v>
      </c>
    </row>
    <row r="178" spans="2:23" x14ac:dyDescent="0.25"/>
    <row r="179" spans="2:23" hidden="1" x14ac:dyDescent="0.25"/>
    <row r="180" spans="2:23" hidden="1" x14ac:dyDescent="0.25"/>
    <row r="181" spans="2:23" hidden="1" x14ac:dyDescent="0.25"/>
    <row r="182" spans="2:23" hidden="1" x14ac:dyDescent="0.25"/>
    <row r="183" spans="2:23" hidden="1" x14ac:dyDescent="0.25"/>
    <row r="184" spans="2:23" hidden="1" x14ac:dyDescent="0.25"/>
    <row r="185" spans="2:23" hidden="1" x14ac:dyDescent="0.25"/>
    <row r="186" spans="2:23" hidden="1" x14ac:dyDescent="0.25"/>
    <row r="187" spans="2:23" hidden="1" x14ac:dyDescent="0.25"/>
    <row r="188" spans="2:23" hidden="1" x14ac:dyDescent="0.25"/>
    <row r="189" spans="2:23" hidden="1" x14ac:dyDescent="0.25"/>
    <row r="190" spans="2:23" hidden="1" x14ac:dyDescent="0.25"/>
    <row r="191" spans="2:23" hidden="1" x14ac:dyDescent="0.25"/>
    <row r="192" spans="2:23" hidden="1" x14ac:dyDescent="0.25"/>
    <row r="193" hidden="1" x14ac:dyDescent="0.25"/>
    <row r="194" hidden="1" x14ac:dyDescent="0.25"/>
    <row r="195" x14ac:dyDescent="0.25"/>
    <row r="196" x14ac:dyDescent="0.25"/>
    <row r="197"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6"/>
  <sheetViews>
    <sheetView zoomScaleNormal="100" workbookViewId="0">
      <selection activeCell="B27" sqref="B27"/>
    </sheetView>
  </sheetViews>
  <sheetFormatPr defaultRowHeight="15" x14ac:dyDescent="0.25"/>
  <cols>
    <col min="1" max="1" width="3.42578125" style="161" customWidth="1"/>
    <col min="2" max="2" width="67" style="161" customWidth="1"/>
    <col min="3" max="3" width="10" style="161" customWidth="1"/>
    <col min="4" max="16384" width="9.140625" style="161"/>
  </cols>
  <sheetData>
    <row r="2" spans="2:3" ht="15.75" x14ac:dyDescent="0.25">
      <c r="B2" s="159" t="s">
        <v>105</v>
      </c>
      <c r="C2" s="160"/>
    </row>
    <row r="3" spans="2:3" x14ac:dyDescent="0.25">
      <c r="B3" s="160"/>
      <c r="C3" s="161" t="s">
        <v>106</v>
      </c>
    </row>
    <row r="4" spans="2:3" x14ac:dyDescent="0.25">
      <c r="B4" s="79" t="s">
        <v>107</v>
      </c>
      <c r="C4" s="162">
        <v>12.756</v>
      </c>
    </row>
    <row r="5" spans="2:3" x14ac:dyDescent="0.25">
      <c r="B5" s="79" t="s">
        <v>108</v>
      </c>
      <c r="C5" s="162">
        <f>SUM(C6:C7)</f>
        <v>3.4160000000000004</v>
      </c>
    </row>
    <row r="6" spans="2:3" x14ac:dyDescent="0.25">
      <c r="B6" s="79" t="s">
        <v>109</v>
      </c>
      <c r="C6" s="162">
        <v>1.9750000000000001</v>
      </c>
    </row>
    <row r="7" spans="2:3" x14ac:dyDescent="0.25">
      <c r="B7" s="79" t="s">
        <v>110</v>
      </c>
      <c r="C7" s="162">
        <v>1.4410000000000001</v>
      </c>
    </row>
    <row r="8" spans="2:3" x14ac:dyDescent="0.25">
      <c r="B8" s="79" t="s">
        <v>87</v>
      </c>
      <c r="C8" s="162">
        <v>0.77</v>
      </c>
    </row>
    <row r="9" spans="2:3" ht="15.75" thickBot="1" x14ac:dyDescent="0.3">
      <c r="B9" s="163" t="s">
        <v>111</v>
      </c>
      <c r="C9" s="164">
        <f>C4+C5+C8</f>
        <v>16.942</v>
      </c>
    </row>
    <row r="10" spans="2:3" ht="18" customHeight="1" x14ac:dyDescent="0.25">
      <c r="B10" s="143" t="s">
        <v>88</v>
      </c>
      <c r="C10" s="165"/>
    </row>
    <row r="11" spans="2:3" ht="17.25" x14ac:dyDescent="0.25">
      <c r="B11" s="79" t="s">
        <v>112</v>
      </c>
      <c r="C11" s="162">
        <v>0.2</v>
      </c>
    </row>
    <row r="12" spans="2:3" x14ac:dyDescent="0.25">
      <c r="B12" s="108"/>
      <c r="C12" s="166"/>
    </row>
    <row r="13" spans="2:3" ht="15" customHeight="1" x14ac:dyDescent="0.25">
      <c r="B13" s="167" t="s">
        <v>113</v>
      </c>
      <c r="C13" s="167"/>
    </row>
    <row r="14" spans="2:3" x14ac:dyDescent="0.25">
      <c r="B14" s="160"/>
      <c r="C14" s="165"/>
    </row>
    <row r="15" spans="2:3" ht="15.75" x14ac:dyDescent="0.25">
      <c r="B15" s="159" t="s">
        <v>114</v>
      </c>
      <c r="C15" s="165"/>
    </row>
    <row r="16" spans="2:3" x14ac:dyDescent="0.25">
      <c r="B16" s="160"/>
      <c r="C16" s="161" t="s">
        <v>106</v>
      </c>
    </row>
    <row r="17" spans="2:3" x14ac:dyDescent="0.25">
      <c r="B17" s="79" t="s">
        <v>115</v>
      </c>
      <c r="C17" s="162"/>
    </row>
    <row r="18" spans="2:3" x14ac:dyDescent="0.25">
      <c r="B18" s="79" t="s">
        <v>116</v>
      </c>
      <c r="C18" s="162">
        <v>15.7</v>
      </c>
    </row>
    <row r="19" spans="2:3" x14ac:dyDescent="0.25">
      <c r="B19" s="79" t="s">
        <v>117</v>
      </c>
      <c r="C19" s="162">
        <v>1.7</v>
      </c>
    </row>
    <row r="20" spans="2:3" x14ac:dyDescent="0.25">
      <c r="B20" s="160"/>
      <c r="C20" s="165"/>
    </row>
    <row r="21" spans="2:3" ht="18" x14ac:dyDescent="0.25">
      <c r="B21" s="159" t="s">
        <v>118</v>
      </c>
      <c r="C21" s="165"/>
    </row>
    <row r="22" spans="2:3" x14ac:dyDescent="0.25">
      <c r="B22" s="160"/>
      <c r="C22" s="161" t="s">
        <v>106</v>
      </c>
    </row>
    <row r="23" spans="2:3" x14ac:dyDescent="0.25">
      <c r="B23" s="79" t="s">
        <v>107</v>
      </c>
      <c r="C23" s="162">
        <v>2.5613999999999999</v>
      </c>
    </row>
    <row r="24" spans="2:3" x14ac:dyDescent="0.25">
      <c r="B24" s="79" t="s">
        <v>119</v>
      </c>
      <c r="C24" s="162">
        <v>4.53</v>
      </c>
    </row>
    <row r="26" spans="2:3" x14ac:dyDescent="0.25">
      <c r="B26" s="168" t="s">
        <v>120</v>
      </c>
      <c r="C26" s="168"/>
    </row>
  </sheetData>
  <mergeCells count="2">
    <mergeCell ref="B13:C13"/>
    <mergeCell ref="B26:C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70A2CF-EC5D-471F-BA74-52A3CD3E6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8E5C0E-A11D-4EE8-A9E3-C3114C8916A1}">
  <ds:schemaRefs>
    <ds:schemaRef ds:uri="http://schemas.microsoft.com/sharepoint/events"/>
  </ds:schemaRefs>
</ds:datastoreItem>
</file>

<file path=customXml/itemProps3.xml><?xml version="1.0" encoding="utf-8"?>
<ds:datastoreItem xmlns:ds="http://schemas.openxmlformats.org/officeDocument/2006/customXml" ds:itemID="{F0339970-F550-422D-98FC-81C9657D8827}">
  <ds:schemaRefs>
    <ds:schemaRef ds:uri="http://schemas.microsoft.com/sharepoint/v3/contenttype/forms"/>
  </ds:schemaRefs>
</ds:datastoreItem>
</file>

<file path=customXml/itemProps4.xml><?xml version="1.0" encoding="utf-8"?>
<ds:datastoreItem xmlns:ds="http://schemas.openxmlformats.org/officeDocument/2006/customXml" ds:itemID="{3EFC3A5A-9A27-45CA-A5A0-94D2AE8A55D5}">
  <ds:schemaRefs>
    <ds:schemaRef ds:uri="http://schemas.microsoft.com/office/2006/metadata/properties"/>
    <ds:schemaRef ds:uri="http://schemas.microsoft.com/office/infopath/2007/PartnerControls"/>
    <ds:schemaRef ds:uri="http://purl.org/dc/dcmitype/"/>
    <ds:schemaRef ds:uri="http://purl.org/dc/elements/1.1/"/>
    <ds:schemaRef ds:uri="2e6c4e6a-6d57-47d6-9288-076169c1f698"/>
    <ds:schemaRef ds:uri="http://purl.org/dc/terms/"/>
    <ds:schemaRef ds:uri="http://www.w3.org/XML/1998/namespac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Зайцев Константин Алексеевич</cp:lastModifiedBy>
  <dcterms:created xsi:type="dcterms:W3CDTF">2016-04-20T12:22:53Z</dcterms:created>
  <dcterms:modified xsi:type="dcterms:W3CDTF">2016-04-20T12:23:37Z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