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7_Q1\01_Trading_Update\04_InProgress\"/>
    </mc:Choice>
  </mc:AlternateContent>
  <bookViews>
    <workbookView xWindow="0" yWindow="0" windowWidth="28800" windowHeight="12435"/>
  </bookViews>
  <sheets>
    <sheet name="ОР" sheetId="1" r:id="rId1"/>
    <sheet name="Мощности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[2]inputs!#REF!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Key1" hidden="1">#REF!</definedName>
    <definedName name="_Order1" hidden="1">255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" hidden="1">#REF!</definedName>
    <definedName name="_xlnm._FilterDatabase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[4]Comps!$A$1:$AA$49</definedName>
    <definedName name="ACwvu.summary2." hidden="1">[4]Comps!$A$147:$AA$192</definedName>
    <definedName name="ACwvu.summary3." hidden="1">[4]Comps!$A$103:$AA$146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hidden="1">#REF!</definedName>
    <definedName name="BEx1QJ4SY861T3ETBYOUX2V6MGQ5" hidden="1">#REF!</definedName>
    <definedName name="BEx1QZX1Y9JVE0AVCL9RE5J9TZYU" hidden="1">#REF!</definedName>
    <definedName name="BEx1SOWO5EOJ3CA3FEMLKOLF0V42" hidden="1">#REF!</definedName>
    <definedName name="BEx3C9HFHF3TSXNL6W22ZSWZ47AA" hidden="1">#REF!</definedName>
    <definedName name="BEx3GN4MYP75C1FDTV5GEIU9X0AK" hidden="1">#REF!</definedName>
    <definedName name="BEx7GB29C2LLPD735G2VFX87UFBO" hidden="1">#REF!</definedName>
    <definedName name="BEx92CCS0YNMODXSODY2XIPZOPZE" hidden="1">#REF!</definedName>
    <definedName name="BEx939BLP1I975GY577ZWKM5KE0F" hidden="1">#REF!</definedName>
    <definedName name="BEx96WADYKWVLW4UG9EXFJ5WC9PT" hidden="1">#REF!</definedName>
    <definedName name="BEx9IKMBCSBIOKOX2ADSNKIK428K" hidden="1">#REF!</definedName>
    <definedName name="BExBANCBFAK1K1PJPEQFGBPDMNCH" hidden="1">#REF!</definedName>
    <definedName name="BExCWXBRA7X4NSXPAHQ1H5K4JTJP" hidden="1">#REF!</definedName>
    <definedName name="BExD2BTVJ1TP26KAK5IB0U7S01O8" hidden="1">#REF!</definedName>
    <definedName name="BExESCZ3GGGBJ7CQ8HV3A2U9VLO8" hidden="1">#REF!</definedName>
    <definedName name="BExGQ4OYD4XVM89OCNZEKNUQI94J" hidden="1">#REF!</definedName>
    <definedName name="BExGWDGUZF5DWHDMQRQ5LV20DE5E" hidden="1">#REF!</definedName>
    <definedName name="BExIGEJ1UR7RGIILALDNGSZ3I6FF" hidden="1">#REF!</definedName>
    <definedName name="BExIN8QDFVU5LV0W3RT8EJXKGAB5" hidden="1">#REF!</definedName>
    <definedName name="BExINFBP3M30XV2DA2QRQS8E3YOW" hidden="1">#REF!</definedName>
    <definedName name="BExISRA8VAXWRO5QTKPEBW6J4UXG" hidden="1">#REF!</definedName>
    <definedName name="BExKDCFDUB4XSBOSZPQPB590WJSD" hidden="1">#REF!</definedName>
    <definedName name="BExMGQW4AVEBVC6YK64UOL7R8QP1" hidden="1">#REF!</definedName>
    <definedName name="BExOMH4CJF59H7FLDAEHMZYMT2LE" hidden="1">#REF!</definedName>
    <definedName name="BExQ3SMREB32RHMB84UTIQIBU3M8" hidden="1">#REF!</definedName>
    <definedName name="BExQ700NHTKTPO79Z0SPERLB68M8" hidden="1">#REF!</definedName>
    <definedName name="BExQCHYSNUSUUTR3JUKVQBCP8ZT6" hidden="1">#REF!</definedName>
    <definedName name="BExQGB89F9I8NK4MFIJE9UT1J769" hidden="1">#REF!</definedName>
    <definedName name="BExQH2Y8ZJCIQ91IZ9LU7ESZLO80" hidden="1">#REF!</definedName>
    <definedName name="BExSDOEVARXCH4FHHX4RPV3I6FAN" hidden="1">#REF!</definedName>
    <definedName name="BExU2CPJTIU3B6PBZTWPAM7MHZK5" hidden="1">#REF!</definedName>
    <definedName name="BExU6W73A7DM2KFMQ192PYX7MLAE" hidden="1">#REF!</definedName>
    <definedName name="BExUA34NE2GS8E6SE4PH21SD7HDW" hidden="1">#REF!</definedName>
    <definedName name="BExUCHFVR09W156QDFFSESPR6OGT" hidden="1">#REF!</definedName>
    <definedName name="BExVXL5ZNOKF8OGQXSE4H21JTJRX" hidden="1">#REF!</definedName>
    <definedName name="BExXQL0BADE7GL4NRXIMR4QZZL49" hidden="1">#REF!</definedName>
    <definedName name="BExXSXYXNYGCT9S1MRGX13Y9WH7K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ZS7XPHM5692P4KYDS07UGFUK4" hidden="1">#REF!</definedName>
    <definedName name="BExZW41LND7BRCZG1PANFVYTLHH7" hidden="1">#REF!</definedName>
    <definedName name="BLPH1" hidden="1">'[5]Share Price 2002'!#REF!</definedName>
    <definedName name="BLPH2" hidden="1">'[5]Share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[6]FACE!$C$5</definedName>
    <definedName name="Cwvu.GREY_ALL." hidden="1">#REF!</definedName>
    <definedName name="CY">[6]FACE!$D$5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hidden="1">[2]inputs!#REF!</definedName>
    <definedName name="gjgfju" hidden="1">#REF!</definedName>
    <definedName name="HTML_CodePage" hidden="1">1251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>[6]HD!$4:$4</definedName>
    <definedName name="rename_of_wrn.CSC" hidden="1">{"page1",#N/A,TRUE,"CSC";"page2",#N/A,TRUE,"CSC"}</definedName>
    <definedName name="RUQuater">[6]HD!$8:$8</definedName>
    <definedName name="RUYear">[6]HD!$7:$7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hidden="1">#REF!</definedName>
    <definedName name="Swvu.summary1." hidden="1">[4]Comps!$A$1:$AA$49</definedName>
    <definedName name="Swvu.summary2." hidden="1">[4]Comps!$A$147:$AA$192</definedName>
    <definedName name="Swvu.summary3." hidden="1">[4]Comps!$A$103:$AA$146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>[6]HD!$3:$3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вгуст" hidden="1">{"'КУЛАКОВ Ю.В.'!$A$1:$AP$78"}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hidden="1">{"'КУЛАКОВ Ю.В.'!$A$1:$AP$78"}</definedName>
    <definedName name="_xlnm.Print_Area" localSheetId="0">ОР!$A$1:$Z$177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" hidden="1">#REF!</definedName>
    <definedName name="прмтмиато" hidden="1">#REF!</definedName>
    <definedName name="пыпыппывапа" hidden="1">#REF!,#REF!,#REF!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80" i="1" l="1"/>
  <c r="AA180" i="1"/>
  <c r="AA178" i="1"/>
  <c r="Z178" i="1"/>
  <c r="V176" i="1"/>
  <c r="R176" i="1"/>
  <c r="N176" i="1"/>
  <c r="J176" i="1"/>
  <c r="F176" i="1"/>
  <c r="Z177" i="1"/>
  <c r="AA177" i="1"/>
  <c r="U176" i="1"/>
  <c r="Q176" i="1"/>
  <c r="M176" i="1"/>
  <c r="I176" i="1"/>
  <c r="E176" i="1"/>
  <c r="X176" i="1"/>
  <c r="W176" i="1"/>
  <c r="T176" i="1"/>
  <c r="S176" i="1"/>
  <c r="P176" i="1"/>
  <c r="O176" i="1"/>
  <c r="L176" i="1"/>
  <c r="K176" i="1"/>
  <c r="H176" i="1"/>
  <c r="G176" i="1"/>
  <c r="D176" i="1"/>
  <c r="AA175" i="1"/>
  <c r="S173" i="1"/>
  <c r="O173" i="1"/>
  <c r="K173" i="1"/>
  <c r="G173" i="1"/>
  <c r="AA174" i="1"/>
  <c r="Z174" i="1"/>
  <c r="V173" i="1"/>
  <c r="R173" i="1"/>
  <c r="N173" i="1"/>
  <c r="J173" i="1"/>
  <c r="F173" i="1"/>
  <c r="X173" i="1"/>
  <c r="AA173" i="1" s="1"/>
  <c r="U173" i="1"/>
  <c r="T173" i="1"/>
  <c r="Q173" i="1"/>
  <c r="P173" i="1"/>
  <c r="M173" i="1"/>
  <c r="L173" i="1"/>
  <c r="I173" i="1"/>
  <c r="H173" i="1"/>
  <c r="E173" i="1"/>
  <c r="D173" i="1"/>
  <c r="AA172" i="1"/>
  <c r="Z172" i="1"/>
  <c r="AA168" i="1"/>
  <c r="Z168" i="1"/>
  <c r="Z167" i="1"/>
  <c r="AA167" i="1"/>
  <c r="AA165" i="1"/>
  <c r="Z165" i="1"/>
  <c r="AA164" i="1"/>
  <c r="Z164" i="1"/>
  <c r="Z163" i="1"/>
  <c r="AA163" i="1"/>
  <c r="AA161" i="1"/>
  <c r="X169" i="1"/>
  <c r="W169" i="1"/>
  <c r="U169" i="1"/>
  <c r="T169" i="1"/>
  <c r="S169" i="1"/>
  <c r="Q169" i="1"/>
  <c r="P169" i="1"/>
  <c r="O169" i="1"/>
  <c r="M169" i="1"/>
  <c r="L169" i="1"/>
  <c r="K169" i="1"/>
  <c r="I169" i="1"/>
  <c r="H169" i="1"/>
  <c r="G169" i="1"/>
  <c r="E169" i="1"/>
  <c r="D169" i="1"/>
  <c r="AA160" i="1"/>
  <c r="Z160" i="1"/>
  <c r="U157" i="1"/>
  <c r="E157" i="1"/>
  <c r="AA155" i="1"/>
  <c r="Z155" i="1"/>
  <c r="AA154" i="1"/>
  <c r="Z154" i="1"/>
  <c r="Z153" i="1"/>
  <c r="AA153" i="1"/>
  <c r="Q157" i="1"/>
  <c r="M157" i="1"/>
  <c r="I157" i="1"/>
  <c r="T157" i="1"/>
  <c r="P157" i="1"/>
  <c r="L157" i="1"/>
  <c r="H157" i="1"/>
  <c r="D157" i="1"/>
  <c r="AA151" i="1"/>
  <c r="S157" i="1"/>
  <c r="O157" i="1"/>
  <c r="K157" i="1"/>
  <c r="G157" i="1"/>
  <c r="AA150" i="1"/>
  <c r="Z150" i="1"/>
  <c r="Z145" i="1"/>
  <c r="AA142" i="1"/>
  <c r="Z142" i="1"/>
  <c r="AA141" i="1"/>
  <c r="Z141" i="1"/>
  <c r="V139" i="1"/>
  <c r="R139" i="1"/>
  <c r="N139" i="1"/>
  <c r="J139" i="1"/>
  <c r="F139" i="1"/>
  <c r="Z140" i="1"/>
  <c r="U139" i="1"/>
  <c r="Q139" i="1"/>
  <c r="P139" i="1"/>
  <c r="M139" i="1"/>
  <c r="I139" i="1"/>
  <c r="H139" i="1"/>
  <c r="E139" i="1"/>
  <c r="W139" i="1"/>
  <c r="T139" i="1"/>
  <c r="S139" i="1"/>
  <c r="O139" i="1"/>
  <c r="L139" i="1"/>
  <c r="K139" i="1"/>
  <c r="G139" i="1"/>
  <c r="D139" i="1"/>
  <c r="AA138" i="1"/>
  <c r="Z138" i="1"/>
  <c r="Z128" i="1"/>
  <c r="R126" i="1"/>
  <c r="R129" i="1" s="1"/>
  <c r="J126" i="1"/>
  <c r="J129" i="1" s="1"/>
  <c r="AA125" i="1"/>
  <c r="Z125" i="1"/>
  <c r="V126" i="1"/>
  <c r="V129" i="1" s="1"/>
  <c r="N126" i="1"/>
  <c r="N129" i="1" s="1"/>
  <c r="F126" i="1"/>
  <c r="F129" i="1" s="1"/>
  <c r="W126" i="1"/>
  <c r="W129" i="1" s="1"/>
  <c r="T126" i="1"/>
  <c r="T129" i="1" s="1"/>
  <c r="S126" i="1"/>
  <c r="S129" i="1" s="1"/>
  <c r="P126" i="1"/>
  <c r="P129" i="1" s="1"/>
  <c r="O126" i="1"/>
  <c r="O129" i="1" s="1"/>
  <c r="L126" i="1"/>
  <c r="L129" i="1" s="1"/>
  <c r="K126" i="1"/>
  <c r="K129" i="1" s="1"/>
  <c r="H126" i="1"/>
  <c r="H129" i="1" s="1"/>
  <c r="G126" i="1"/>
  <c r="G129" i="1" s="1"/>
  <c r="D126" i="1"/>
  <c r="D129" i="1" s="1"/>
  <c r="AA122" i="1"/>
  <c r="Z122" i="1"/>
  <c r="AA118" i="1"/>
  <c r="Z118" i="1"/>
  <c r="AA117" i="1"/>
  <c r="Z117" i="1"/>
  <c r="X110" i="1"/>
  <c r="T110" i="1"/>
  <c r="P110" i="1"/>
  <c r="L110" i="1"/>
  <c r="H110" i="1"/>
  <c r="D110" i="1"/>
  <c r="AA109" i="1"/>
  <c r="AA108" i="1"/>
  <c r="Z108" i="1"/>
  <c r="Z107" i="1"/>
  <c r="AA107" i="1"/>
  <c r="W110" i="1"/>
  <c r="U110" i="1"/>
  <c r="S110" i="1"/>
  <c r="Q110" i="1"/>
  <c r="O110" i="1"/>
  <c r="M110" i="1"/>
  <c r="K110" i="1"/>
  <c r="I110" i="1"/>
  <c r="G110" i="1"/>
  <c r="E110" i="1"/>
  <c r="AA106" i="1"/>
  <c r="Z106" i="1"/>
  <c r="AA102" i="1"/>
  <c r="AA101" i="1"/>
  <c r="Z101" i="1"/>
  <c r="Z98" i="1"/>
  <c r="AA98" i="1"/>
  <c r="AA96" i="1"/>
  <c r="Z96" i="1"/>
  <c r="AA91" i="1"/>
  <c r="Z91" i="1"/>
  <c r="AA90" i="1"/>
  <c r="Z90" i="1"/>
  <c r="AA88" i="1"/>
  <c r="Z88" i="1"/>
  <c r="V87" i="1"/>
  <c r="R87" i="1"/>
  <c r="F87" i="1"/>
  <c r="Z86" i="1"/>
  <c r="AA86" i="1"/>
  <c r="AA84" i="1"/>
  <c r="Z84" i="1"/>
  <c r="J87" i="1"/>
  <c r="AA83" i="1"/>
  <c r="Z83" i="1"/>
  <c r="N87" i="1"/>
  <c r="Z82" i="1"/>
  <c r="U87" i="1"/>
  <c r="Q87" i="1"/>
  <c r="M87" i="1"/>
  <c r="I87" i="1"/>
  <c r="E87" i="1"/>
  <c r="AA81" i="1"/>
  <c r="Z81" i="1"/>
  <c r="AA75" i="1"/>
  <c r="Z75" i="1"/>
  <c r="AA74" i="1"/>
  <c r="Z74" i="1"/>
  <c r="Z73" i="1"/>
  <c r="O71" i="1"/>
  <c r="AA70" i="1"/>
  <c r="Z70" i="1"/>
  <c r="AA67" i="1"/>
  <c r="Z67" i="1"/>
  <c r="R71" i="1"/>
  <c r="J71" i="1"/>
  <c r="AA66" i="1"/>
  <c r="Z66" i="1"/>
  <c r="AA63" i="1"/>
  <c r="Z63" i="1"/>
  <c r="O61" i="1"/>
  <c r="T61" i="1"/>
  <c r="P61" i="1"/>
  <c r="M61" i="1"/>
  <c r="L61" i="1"/>
  <c r="H61" i="1"/>
  <c r="E61" i="1"/>
  <c r="D61" i="1"/>
  <c r="W61" i="1"/>
  <c r="U61" i="1"/>
  <c r="S61" i="1"/>
  <c r="Q61" i="1"/>
  <c r="K61" i="1"/>
  <c r="G61" i="1"/>
  <c r="Z60" i="1"/>
  <c r="W71" i="1"/>
  <c r="V71" i="1"/>
  <c r="T71" i="1"/>
  <c r="P71" i="1"/>
  <c r="N71" i="1"/>
  <c r="L71" i="1"/>
  <c r="H71" i="1"/>
  <c r="G71" i="1"/>
  <c r="F71" i="1"/>
  <c r="D71" i="1"/>
  <c r="AA58" i="1"/>
  <c r="Z58" i="1"/>
  <c r="Z54" i="1"/>
  <c r="W52" i="1"/>
  <c r="U52" i="1"/>
  <c r="S52" i="1"/>
  <c r="Q52" i="1"/>
  <c r="O52" i="1"/>
  <c r="M52" i="1"/>
  <c r="K52" i="1"/>
  <c r="I52" i="1"/>
  <c r="G52" i="1"/>
  <c r="E52" i="1"/>
  <c r="V52" i="1"/>
  <c r="R52" i="1"/>
  <c r="N52" i="1"/>
  <c r="J52" i="1"/>
  <c r="F52" i="1"/>
  <c r="AA51" i="1"/>
  <c r="Z51" i="1"/>
  <c r="Z50" i="1"/>
  <c r="AA48" i="1"/>
  <c r="Z48" i="1"/>
  <c r="V44" i="1"/>
  <c r="N44" i="1"/>
  <c r="F44" i="1"/>
  <c r="AA47" i="1"/>
  <c r="Z47" i="1"/>
  <c r="R44" i="1"/>
  <c r="J44" i="1"/>
  <c r="Z46" i="1"/>
  <c r="T44" i="1"/>
  <c r="P44" i="1"/>
  <c r="L44" i="1"/>
  <c r="H44" i="1"/>
  <c r="D44" i="1"/>
  <c r="W44" i="1"/>
  <c r="S44" i="1"/>
  <c r="O44" i="1"/>
  <c r="K44" i="1"/>
  <c r="G44" i="1"/>
  <c r="AA43" i="1"/>
  <c r="Z43" i="1"/>
  <c r="R40" i="1"/>
  <c r="J40" i="1"/>
  <c r="AA42" i="1"/>
  <c r="W40" i="1"/>
  <c r="W55" i="1" s="1"/>
  <c r="U40" i="1"/>
  <c r="S40" i="1"/>
  <c r="S55" i="1" s="1"/>
  <c r="Q40" i="1"/>
  <c r="O40" i="1"/>
  <c r="O55" i="1" s="1"/>
  <c r="M40" i="1"/>
  <c r="K40" i="1"/>
  <c r="K55" i="1" s="1"/>
  <c r="I40" i="1"/>
  <c r="G40" i="1"/>
  <c r="G55" i="1" s="1"/>
  <c r="E40" i="1"/>
  <c r="V40" i="1"/>
  <c r="V55" i="1" s="1"/>
  <c r="N40" i="1"/>
  <c r="N55" i="1" s="1"/>
  <c r="F40" i="1"/>
  <c r="F55" i="1" s="1"/>
  <c r="AA39" i="1"/>
  <c r="Z39" i="1"/>
  <c r="Z27" i="1"/>
  <c r="AA26" i="1"/>
  <c r="Z25" i="1"/>
  <c r="AA24" i="1"/>
  <c r="Z24" i="1"/>
  <c r="Z23" i="1"/>
  <c r="Z20" i="1"/>
  <c r="AA19" i="1"/>
  <c r="Z19" i="1"/>
  <c r="X18" i="1"/>
  <c r="AA18" i="1" s="1"/>
  <c r="AA17" i="1"/>
  <c r="AA16" i="1"/>
  <c r="Z16" i="1"/>
  <c r="AA15" i="1"/>
  <c r="Z15" i="1"/>
  <c r="AA14" i="1"/>
  <c r="Z14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A12" i="1"/>
  <c r="AA11" i="1"/>
  <c r="Z11" i="1"/>
  <c r="D10" i="1"/>
  <c r="E3" i="1"/>
  <c r="E10" i="1" s="1"/>
  <c r="U55" i="1" l="1"/>
  <c r="E172" i="1"/>
  <c r="E160" i="1"/>
  <c r="E138" i="1"/>
  <c r="E122" i="1"/>
  <c r="E96" i="1"/>
  <c r="E150" i="1"/>
  <c r="E106" i="1"/>
  <c r="E81" i="1"/>
  <c r="E58" i="1"/>
  <c r="E117" i="1"/>
  <c r="E39" i="1"/>
  <c r="J55" i="1"/>
  <c r="R55" i="1"/>
  <c r="AA21" i="1"/>
  <c r="AA23" i="1"/>
  <c r="Z18" i="1"/>
  <c r="Z21" i="1"/>
  <c r="AA25" i="1"/>
  <c r="D40" i="1"/>
  <c r="H40" i="1"/>
  <c r="H55" i="1" s="1"/>
  <c r="L40" i="1"/>
  <c r="P40" i="1"/>
  <c r="P55" i="1" s="1"/>
  <c r="T40" i="1"/>
  <c r="AA41" i="1"/>
  <c r="Z41" i="1"/>
  <c r="X40" i="1"/>
  <c r="K71" i="1"/>
  <c r="S71" i="1"/>
  <c r="D138" i="1"/>
  <c r="D122" i="1"/>
  <c r="D160" i="1"/>
  <c r="D150" i="1"/>
  <c r="D172" i="1"/>
  <c r="D96" i="1"/>
  <c r="D117" i="1"/>
  <c r="D106" i="1"/>
  <c r="D39" i="1"/>
  <c r="D81" i="1"/>
  <c r="D58" i="1"/>
  <c r="AA45" i="1"/>
  <c r="Z45" i="1"/>
  <c r="X44" i="1"/>
  <c r="X71" i="1"/>
  <c r="AA59" i="1"/>
  <c r="Z59" i="1"/>
  <c r="Z62" i="1"/>
  <c r="AA62" i="1"/>
  <c r="X61" i="1"/>
  <c r="F3" i="1"/>
  <c r="Z12" i="1"/>
  <c r="Z17" i="1"/>
  <c r="AA20" i="1"/>
  <c r="Z26" i="1"/>
  <c r="Z42" i="1"/>
  <c r="E44" i="1"/>
  <c r="E55" i="1" s="1"/>
  <c r="I44" i="1"/>
  <c r="I55" i="1" s="1"/>
  <c r="M44" i="1"/>
  <c r="M55" i="1" s="1"/>
  <c r="Q44" i="1"/>
  <c r="Q55" i="1" s="1"/>
  <c r="U44" i="1"/>
  <c r="AA46" i="1"/>
  <c r="AA50" i="1"/>
  <c r="D52" i="1"/>
  <c r="H52" i="1"/>
  <c r="L52" i="1"/>
  <c r="P52" i="1"/>
  <c r="T52" i="1"/>
  <c r="AA53" i="1"/>
  <c r="Z53" i="1"/>
  <c r="X52" i="1"/>
  <c r="AA60" i="1"/>
  <c r="I61" i="1"/>
  <c r="AA89" i="1"/>
  <c r="Z89" i="1"/>
  <c r="AA49" i="1"/>
  <c r="Z49" i="1"/>
  <c r="AA27" i="1"/>
  <c r="AA54" i="1"/>
  <c r="E71" i="1"/>
  <c r="I71" i="1"/>
  <c r="M71" i="1"/>
  <c r="Q71" i="1"/>
  <c r="U71" i="1"/>
  <c r="F61" i="1"/>
  <c r="J61" i="1"/>
  <c r="N61" i="1"/>
  <c r="R61" i="1"/>
  <c r="V61" i="1"/>
  <c r="AA65" i="1"/>
  <c r="AA69" i="1"/>
  <c r="AA72" i="1"/>
  <c r="Z72" i="1"/>
  <c r="G87" i="1"/>
  <c r="K87" i="1"/>
  <c r="O87" i="1"/>
  <c r="S87" i="1"/>
  <c r="W87" i="1"/>
  <c r="AA85" i="1"/>
  <c r="Z85" i="1"/>
  <c r="Z109" i="1"/>
  <c r="Z65" i="1"/>
  <c r="Z69" i="1"/>
  <c r="AA73" i="1"/>
  <c r="D87" i="1"/>
  <c r="H87" i="1"/>
  <c r="L87" i="1"/>
  <c r="P87" i="1"/>
  <c r="T87" i="1"/>
  <c r="X87" i="1"/>
  <c r="AA82" i="1"/>
  <c r="Z102" i="1"/>
  <c r="F110" i="1"/>
  <c r="J110" i="1"/>
  <c r="N110" i="1"/>
  <c r="R110" i="1"/>
  <c r="V110" i="1"/>
  <c r="Z175" i="1"/>
  <c r="W173" i="1"/>
  <c r="Z173" i="1" s="1"/>
  <c r="AA64" i="1"/>
  <c r="Z64" i="1"/>
  <c r="AA68" i="1"/>
  <c r="Z68" i="1"/>
  <c r="AA97" i="1"/>
  <c r="Z97" i="1"/>
  <c r="AA110" i="1"/>
  <c r="Z110" i="1"/>
  <c r="X126" i="1"/>
  <c r="Z123" i="1"/>
  <c r="AA123" i="1"/>
  <c r="W157" i="1"/>
  <c r="Z151" i="1"/>
  <c r="AA140" i="1"/>
  <c r="AA145" i="1"/>
  <c r="F157" i="1"/>
  <c r="J157" i="1"/>
  <c r="N157" i="1"/>
  <c r="R157" i="1"/>
  <c r="V157" i="1"/>
  <c r="Z152" i="1"/>
  <c r="X157" i="1"/>
  <c r="AA152" i="1"/>
  <c r="Z156" i="1"/>
  <c r="AA156" i="1"/>
  <c r="F169" i="1"/>
  <c r="J169" i="1"/>
  <c r="N169" i="1"/>
  <c r="R169" i="1"/>
  <c r="V169" i="1"/>
  <c r="Z162" i="1"/>
  <c r="AA162" i="1"/>
  <c r="Z166" i="1"/>
  <c r="AA166" i="1"/>
  <c r="E126" i="1"/>
  <c r="E129" i="1" s="1"/>
  <c r="I126" i="1"/>
  <c r="I129" i="1" s="1"/>
  <c r="M126" i="1"/>
  <c r="M129" i="1" s="1"/>
  <c r="Q126" i="1"/>
  <c r="Q129" i="1" s="1"/>
  <c r="U126" i="1"/>
  <c r="U129" i="1" s="1"/>
  <c r="AA124" i="1"/>
  <c r="Z127" i="1"/>
  <c r="AA127" i="1"/>
  <c r="AA169" i="1"/>
  <c r="Z169" i="1"/>
  <c r="Z176" i="1"/>
  <c r="AA176" i="1"/>
  <c r="Z124" i="1"/>
  <c r="AA128" i="1"/>
  <c r="X139" i="1"/>
  <c r="Z143" i="1"/>
  <c r="AA143" i="1"/>
  <c r="Z161" i="1"/>
  <c r="X129" i="1" l="1"/>
  <c r="Z126" i="1"/>
  <c r="AA126" i="1"/>
  <c r="Z44" i="1"/>
  <c r="AA44" i="1"/>
  <c r="AA157" i="1"/>
  <c r="Z157" i="1"/>
  <c r="Z71" i="1"/>
  <c r="AA71" i="1"/>
  <c r="T55" i="1"/>
  <c r="D55" i="1"/>
  <c r="Z52" i="1"/>
  <c r="AA52" i="1"/>
  <c r="F10" i="1"/>
  <c r="G3" i="1"/>
  <c r="L55" i="1"/>
  <c r="Z139" i="1"/>
  <c r="AA139" i="1"/>
  <c r="X55" i="1"/>
  <c r="Z40" i="1"/>
  <c r="AA40" i="1"/>
  <c r="Z87" i="1"/>
  <c r="AA87" i="1"/>
  <c r="AA61" i="1"/>
  <c r="Z61" i="1"/>
  <c r="Z55" i="1" l="1"/>
  <c r="AA55" i="1"/>
  <c r="G10" i="1"/>
  <c r="H3" i="1"/>
  <c r="F172" i="1"/>
  <c r="F160" i="1"/>
  <c r="F150" i="1"/>
  <c r="F106" i="1"/>
  <c r="F81" i="1"/>
  <c r="F117" i="1"/>
  <c r="F96" i="1"/>
  <c r="F138" i="1"/>
  <c r="F39" i="1"/>
  <c r="F122" i="1"/>
  <c r="F58" i="1"/>
  <c r="Z129" i="1"/>
  <c r="AA129" i="1"/>
  <c r="H10" i="1" l="1"/>
  <c r="I3" i="1"/>
  <c r="G160" i="1"/>
  <c r="G150" i="1"/>
  <c r="G172" i="1"/>
  <c r="G117" i="1"/>
  <c r="G138" i="1"/>
  <c r="G122" i="1"/>
  <c r="G106" i="1"/>
  <c r="G81" i="1"/>
  <c r="G96" i="1"/>
  <c r="G39" i="1"/>
  <c r="G58" i="1"/>
  <c r="H138" i="1" l="1"/>
  <c r="H122" i="1"/>
  <c r="H160" i="1"/>
  <c r="H150" i="1"/>
  <c r="H96" i="1"/>
  <c r="H172" i="1"/>
  <c r="H117" i="1"/>
  <c r="H39" i="1"/>
  <c r="H106" i="1"/>
  <c r="H58" i="1"/>
  <c r="H81" i="1"/>
  <c r="I10" i="1"/>
  <c r="J3" i="1"/>
  <c r="J10" i="1" l="1"/>
  <c r="K3" i="1"/>
  <c r="I172" i="1"/>
  <c r="I160" i="1"/>
  <c r="I138" i="1"/>
  <c r="I122" i="1"/>
  <c r="I96" i="1"/>
  <c r="I106" i="1"/>
  <c r="I81" i="1"/>
  <c r="I150" i="1"/>
  <c r="I117" i="1"/>
  <c r="I58" i="1"/>
  <c r="I39" i="1"/>
  <c r="J172" i="1" l="1"/>
  <c r="J138" i="1"/>
  <c r="J122" i="1"/>
  <c r="J106" i="1"/>
  <c r="J81" i="1"/>
  <c r="J117" i="1"/>
  <c r="J160" i="1"/>
  <c r="J96" i="1"/>
  <c r="J150" i="1"/>
  <c r="J58" i="1"/>
  <c r="J39" i="1"/>
  <c r="K10" i="1"/>
  <c r="L3" i="1"/>
  <c r="M3" i="1" l="1"/>
  <c r="L10" i="1"/>
  <c r="K160" i="1"/>
  <c r="K150" i="1"/>
  <c r="K172" i="1"/>
  <c r="K117" i="1"/>
  <c r="K138" i="1"/>
  <c r="K122" i="1"/>
  <c r="K106" i="1"/>
  <c r="K81" i="1"/>
  <c r="K96" i="1"/>
  <c r="K39" i="1"/>
  <c r="K58" i="1"/>
  <c r="L138" i="1" l="1"/>
  <c r="L122" i="1"/>
  <c r="L160" i="1"/>
  <c r="L150" i="1"/>
  <c r="L96" i="1"/>
  <c r="L117" i="1"/>
  <c r="L172" i="1"/>
  <c r="L106" i="1"/>
  <c r="L39" i="1"/>
  <c r="L81" i="1"/>
  <c r="L58" i="1"/>
  <c r="M10" i="1"/>
  <c r="N3" i="1"/>
  <c r="M172" i="1" l="1"/>
  <c r="M160" i="1"/>
  <c r="M138" i="1"/>
  <c r="M122" i="1"/>
  <c r="M96" i="1"/>
  <c r="M150" i="1"/>
  <c r="M106" i="1"/>
  <c r="M81" i="1"/>
  <c r="M58" i="1"/>
  <c r="M117" i="1"/>
  <c r="M39" i="1"/>
  <c r="N10" i="1"/>
  <c r="O3" i="1"/>
  <c r="N172" i="1" l="1"/>
  <c r="N150" i="1"/>
  <c r="N106" i="1"/>
  <c r="N81" i="1"/>
  <c r="N117" i="1"/>
  <c r="N96" i="1"/>
  <c r="N122" i="1"/>
  <c r="N160" i="1"/>
  <c r="N39" i="1"/>
  <c r="N58" i="1"/>
  <c r="N138" i="1"/>
  <c r="O10" i="1"/>
  <c r="P3" i="1"/>
  <c r="O160" i="1" l="1"/>
  <c r="O150" i="1"/>
  <c r="O172" i="1"/>
  <c r="O117" i="1"/>
  <c r="O138" i="1"/>
  <c r="O122" i="1"/>
  <c r="O106" i="1"/>
  <c r="O81" i="1"/>
  <c r="O39" i="1"/>
  <c r="O58" i="1"/>
  <c r="O96" i="1"/>
  <c r="P10" i="1"/>
  <c r="Q3" i="1"/>
  <c r="P138" i="1" l="1"/>
  <c r="P122" i="1"/>
  <c r="P160" i="1"/>
  <c r="P150" i="1"/>
  <c r="P172" i="1"/>
  <c r="P96" i="1"/>
  <c r="P117" i="1"/>
  <c r="P39" i="1"/>
  <c r="P58" i="1"/>
  <c r="P106" i="1"/>
  <c r="P81" i="1"/>
  <c r="Q10" i="1"/>
  <c r="R3" i="1"/>
  <c r="Q172" i="1" l="1"/>
  <c r="Q160" i="1"/>
  <c r="Q138" i="1"/>
  <c r="Q122" i="1"/>
  <c r="Q96" i="1"/>
  <c r="Q106" i="1"/>
  <c r="Q81" i="1"/>
  <c r="Q150" i="1"/>
  <c r="Q117" i="1"/>
  <c r="Q58" i="1"/>
  <c r="Q39" i="1"/>
  <c r="R10" i="1"/>
  <c r="S3" i="1"/>
  <c r="S10" i="1" l="1"/>
  <c r="T3" i="1"/>
  <c r="R172" i="1"/>
  <c r="R138" i="1"/>
  <c r="R122" i="1"/>
  <c r="R106" i="1"/>
  <c r="R81" i="1"/>
  <c r="R160" i="1"/>
  <c r="R117" i="1"/>
  <c r="R96" i="1"/>
  <c r="R150" i="1"/>
  <c r="R58" i="1"/>
  <c r="R39" i="1"/>
  <c r="S160" i="1" l="1"/>
  <c r="S150" i="1"/>
  <c r="S172" i="1"/>
  <c r="S117" i="1"/>
  <c r="S138" i="1"/>
  <c r="S122" i="1"/>
  <c r="S106" i="1"/>
  <c r="S96" i="1"/>
  <c r="S81" i="1"/>
  <c r="S39" i="1"/>
  <c r="S58" i="1"/>
  <c r="U3" i="1"/>
  <c r="T10" i="1"/>
  <c r="U10" i="1" l="1"/>
  <c r="V3" i="1"/>
  <c r="T138" i="1"/>
  <c r="T122" i="1"/>
  <c r="T160" i="1"/>
  <c r="T150" i="1"/>
  <c r="T172" i="1"/>
  <c r="T96" i="1"/>
  <c r="T117" i="1"/>
  <c r="T106" i="1"/>
  <c r="T39" i="1"/>
  <c r="T81" i="1"/>
  <c r="T58" i="1"/>
  <c r="V10" i="1" l="1"/>
  <c r="W3" i="1"/>
  <c r="U172" i="1"/>
  <c r="U160" i="1"/>
  <c r="U138" i="1"/>
  <c r="U122" i="1"/>
  <c r="U96" i="1"/>
  <c r="U150" i="1"/>
  <c r="U106" i="1"/>
  <c r="U81" i="1"/>
  <c r="U58" i="1"/>
  <c r="U117" i="1"/>
  <c r="U39" i="1"/>
  <c r="V117" i="1" l="1"/>
  <c r="V172" i="1"/>
  <c r="V160" i="1"/>
  <c r="V150" i="1"/>
  <c r="V106" i="1"/>
  <c r="V81" i="1"/>
  <c r="V96" i="1"/>
  <c r="V138" i="1"/>
  <c r="V122" i="1"/>
  <c r="V39" i="1"/>
  <c r="V58" i="1"/>
  <c r="W10" i="1"/>
  <c r="X3" i="1"/>
  <c r="X10" i="1" s="1"/>
  <c r="X138" i="1" l="1"/>
  <c r="X122" i="1"/>
  <c r="X160" i="1"/>
  <c r="X150" i="1"/>
  <c r="X117" i="1"/>
  <c r="X96" i="1"/>
  <c r="X172" i="1"/>
  <c r="X39" i="1"/>
  <c r="X106" i="1"/>
  <c r="X58" i="1"/>
  <c r="X81" i="1"/>
  <c r="W160" i="1"/>
  <c r="W150" i="1"/>
  <c r="W172" i="1"/>
  <c r="W138" i="1"/>
  <c r="W122" i="1"/>
  <c r="W117" i="1"/>
  <c r="W106" i="1"/>
  <c r="W81" i="1"/>
  <c r="W96" i="1"/>
  <c r="W39" i="1"/>
  <c r="W58" i="1"/>
</calcChain>
</file>

<file path=xl/sharedStrings.xml><?xml version="1.0" encoding="utf-8"?>
<sst xmlns="http://schemas.openxmlformats.org/spreadsheetml/2006/main" count="176" uniqueCount="131">
  <si>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</si>
  <si>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</si>
  <si>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</si>
  <si>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</si>
  <si>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</si>
  <si>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Производство стали</t>
  </si>
  <si>
    <t>Загрузка производственных мощностей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</si>
  <si>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</si>
  <si>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</si>
  <si>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</si>
  <si>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</si>
  <si>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</si>
  <si>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</si>
  <si>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</si>
  <si>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</si>
  <si>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</si>
  <si>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</si>
  <si>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</si>
  <si>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</si>
  <si>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</si>
  <si>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Сегмент зарубежный прокат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</si>
  <si>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</si>
  <si>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</si>
  <si>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</si>
  <si>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</si>
  <si>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</si>
  <si>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</si>
  <si>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</si>
  <si>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</si>
  <si>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</si>
  <si>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</si>
  <si>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</si>
  <si>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</si>
  <si>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</si>
  <si>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</si>
  <si>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</si>
  <si>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</si>
  <si>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</si>
  <si>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</si>
  <si>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</si>
  <si>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</si>
  <si>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</si>
  <si>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</si>
  <si>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</si>
  <si>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</si>
  <si>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</si>
  <si>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</si>
  <si>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</si>
  <si>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</si>
  <si>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</si>
  <si>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</si>
  <si>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</si>
  <si>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</si>
  <si>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</si>
  <si>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</si>
  <si>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</si>
  <si>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</si>
  <si>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</si>
  <si>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</si>
  <si>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</si>
  <si>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</si>
  <si>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</si>
  <si>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</si>
  <si>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</si>
  <si>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</si>
  <si>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</si>
  <si>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</si>
  <si>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</si>
  <si>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</si>
  <si>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</si>
  <si>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</si>
  <si>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</si>
  <si>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</si>
  <si>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Аглоруда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</si>
  <si>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</si>
  <si>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</si>
  <si>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</si>
  <si>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t>NLMK Dansteel</t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</si>
  <si>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</si>
  <si>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</si>
  <si>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</si>
  <si>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</si>
  <si>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</si>
  <si>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</si>
  <si>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</si>
  <si>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</si>
  <si>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</si>
  <si>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</si>
  <si>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</si>
  <si>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</si>
  <si>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</si>
  <si>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</si>
  <si>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</si>
  <si>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</si>
  <si>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</si>
  <si>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</si>
  <si>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</si>
  <si>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</si>
  <si>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</si>
  <si>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</si>
  <si>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</si>
  <si>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</si>
  <si>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</si>
  <si>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</si>
  <si>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</si>
  <si>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</si>
  <si>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</si>
  <si>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</si>
  <si>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</si>
  <si>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 xml:space="preserve">Производственные мощности по выплавке стали </t>
  </si>
  <si>
    <t>млн т/г</t>
  </si>
  <si>
    <t xml:space="preserve">   НСММЗ</t>
  </si>
  <si>
    <t xml:space="preserve">   НЛМК Калуга</t>
  </si>
  <si>
    <t>НЛМК Индиана
(НЛМК США)</t>
  </si>
  <si>
    <t xml:space="preserve">Итого Группа НЛМК 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</si>
  <si>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</si>
  <si>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</si>
  <si>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t>Мощности по производству ЖРС</t>
  </si>
  <si>
    <t>Стойленский ГОК</t>
  </si>
  <si>
    <t xml:space="preserve">  ЖР концентрат (66-67% Fe)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</si>
  <si>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</si>
  <si>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t>Алтай-Кокс</t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</si>
  <si>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</si>
  <si>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t>Окатыши</t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</si>
  <si>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</si>
  <si>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t xml:space="preserve">  Окатыши</t>
  </si>
  <si>
    <t xml:space="preserve">  Окатыши, (65% Fe )</t>
  </si>
  <si>
    <t xml:space="preserve">  Аглоруда, (52% Fe )</t>
  </si>
  <si>
    <r>
      <t>Результаты операционной деятельности ПАО "НЛМК" и основных дочерних компаний за 1 кв. 2017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</si>
  <si>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1 кв. 2017 г. являются предварительными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</si>
  <si>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8 НЛМК США кроме готового проката реализует незначительные объемы товарных слябов, не включенные в общий объем продаж проката.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</si>
</sst>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  <numFmt numFmtId="170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2" fillId="2" borderId="0" xfId="1" applyFont="1" applyFill="1" applyBorder="1"/>
    <xf numFmtId="0" fontId="2" fillId="3" borderId="0" xfId="1" applyFont="1" applyFill="1"/>
    <xf numFmtId="0" fontId="2" fillId="0" borderId="0" xfId="1" applyFont="1" applyFill="1" applyBorder="1"/>
    <xf numFmtId="164" fontId="2" fillId="2" borderId="0" xfId="1" applyNumberFormat="1" applyFont="1" applyFill="1"/>
    <xf numFmtId="0" fontId="3" fillId="0" borderId="0" xfId="2" applyAlignment="1">
      <alignment vertical="center"/>
    </xf>
    <xf numFmtId="165" fontId="4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horizontal="left"/>
    </xf>
    <xf numFmtId="0" fontId="8" fillId="4" borderId="0" xfId="1" applyFont="1" applyFill="1" applyAlignment="1">
      <alignment vertical="center"/>
    </xf>
    <xf numFmtId="0" fontId="9" fillId="4" borderId="0" xfId="1" applyFont="1" applyFill="1" applyAlignment="1"/>
    <xf numFmtId="0" fontId="9" fillId="0" borderId="0" xfId="1" applyFont="1" applyFill="1" applyBorder="1" applyAlignment="1"/>
    <xf numFmtId="0" fontId="10" fillId="2" borderId="0" xfId="1" applyFont="1" applyFill="1" applyAlignment="1">
      <alignment vertical="center"/>
    </xf>
    <xf numFmtId="0" fontId="9" fillId="2" borderId="0" xfId="1" applyFont="1" applyFill="1" applyAlignment="1"/>
    <xf numFmtId="166" fontId="9" fillId="2" borderId="0" xfId="1" applyNumberFormat="1" applyFont="1" applyFill="1" applyAlignment="1"/>
    <xf numFmtId="166" fontId="9" fillId="3" borderId="0" xfId="1" applyNumberFormat="1" applyFont="1" applyFill="1" applyAlignment="1"/>
    <xf numFmtId="166" fontId="9" fillId="0" borderId="0" xfId="1" applyNumberFormat="1" applyFont="1" applyFill="1" applyBorder="1" applyAlignment="1"/>
    <xf numFmtId="164" fontId="9" fillId="2" borderId="0" xfId="1" applyNumberFormat="1" applyFont="1" applyFill="1" applyAlignment="1"/>
    <xf numFmtId="0" fontId="2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9" fontId="2" fillId="2" borderId="2" xfId="4" applyNumberFormat="1" applyFont="1" applyFill="1" applyBorder="1" applyAlignment="1">
      <alignment horizontal="center" vertical="center" wrapText="1"/>
    </xf>
    <xf numFmtId="9" fontId="2" fillId="2" borderId="2" xfId="1" applyNumberFormat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6" borderId="2" xfId="1" applyNumberFormat="1" applyFont="1" applyFill="1" applyBorder="1" applyAlignment="1">
      <alignment horizontal="center" vertical="center" wrapText="1"/>
    </xf>
    <xf numFmtId="9" fontId="2" fillId="0" borderId="0" xfId="1" applyNumberFormat="1" applyFont="1" applyFill="1" applyBorder="1" applyAlignment="1">
      <alignment horizontal="center" vertical="center" wrapText="1"/>
    </xf>
    <xf numFmtId="168" fontId="2" fillId="2" borderId="2" xfId="5" applyNumberFormat="1" applyFont="1" applyFill="1" applyBorder="1" applyAlignment="1">
      <alignment horizontal="center" vertical="center" wrapText="1"/>
    </xf>
    <xf numFmtId="167" fontId="2" fillId="2" borderId="0" xfId="5" applyFont="1" applyFill="1"/>
    <xf numFmtId="0" fontId="5" fillId="0" borderId="2" xfId="3" applyFont="1" applyFill="1" applyBorder="1" applyAlignment="1">
      <alignment vertical="center" wrapText="1"/>
    </xf>
    <xf numFmtId="9" fontId="2" fillId="2" borderId="2" xfId="6" applyNumberFormat="1" applyFont="1" applyFill="1" applyBorder="1" applyAlignment="1">
      <alignment horizontal="center" vertical="center" wrapText="1"/>
    </xf>
    <xf numFmtId="9" fontId="2" fillId="2" borderId="1" xfId="6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 indent="1"/>
    </xf>
    <xf numFmtId="0" fontId="12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2" fillId="2" borderId="2" xfId="4" applyFont="1" applyFill="1" applyBorder="1" applyAlignment="1">
      <alignment horizontal="center" vertical="center" wrapText="1"/>
    </xf>
    <xf numFmtId="9" fontId="2" fillId="3" borderId="2" xfId="4" applyFont="1" applyFill="1" applyBorder="1" applyAlignment="1">
      <alignment horizontal="center" vertical="center" wrapText="1"/>
    </xf>
    <xf numFmtId="9" fontId="2" fillId="6" borderId="2" xfId="4" applyFont="1" applyFill="1" applyBorder="1" applyAlignment="1">
      <alignment horizontal="center" vertical="center" wrapText="1"/>
    </xf>
    <xf numFmtId="9" fontId="2" fillId="0" borderId="0" xfId="4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 indent="1"/>
    </xf>
    <xf numFmtId="9" fontId="2" fillId="0" borderId="0" xfId="4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vertical="center" wrapText="1"/>
    </xf>
    <xf numFmtId="9" fontId="13" fillId="2" borderId="0" xfId="5" applyNumberFormat="1" applyFont="1" applyFill="1" applyAlignment="1">
      <alignment vertical="center" wrapText="1"/>
    </xf>
    <xf numFmtId="9" fontId="13" fillId="0" borderId="0" xfId="5" applyNumberFormat="1" applyFont="1" applyFill="1" applyBorder="1" applyAlignment="1">
      <alignment vertical="center" wrapText="1"/>
    </xf>
    <xf numFmtId="0" fontId="14" fillId="2" borderId="0" xfId="1" applyFont="1" applyFill="1" applyAlignment="1">
      <alignment vertical="center"/>
    </xf>
    <xf numFmtId="166" fontId="2" fillId="2" borderId="0" xfId="1" applyNumberFormat="1" applyFont="1" applyFill="1"/>
    <xf numFmtId="9" fontId="2" fillId="2" borderId="0" xfId="7" applyFont="1" applyFill="1"/>
    <xf numFmtId="9" fontId="2" fillId="2" borderId="0" xfId="7" applyNumberFormat="1" applyFont="1" applyFill="1"/>
    <xf numFmtId="9" fontId="2" fillId="3" borderId="0" xfId="7" applyNumberFormat="1" applyFont="1" applyFill="1"/>
    <xf numFmtId="9" fontId="2" fillId="0" borderId="0" xfId="7" applyNumberFormat="1" applyFont="1" applyFill="1" applyBorder="1"/>
    <xf numFmtId="164" fontId="2" fillId="2" borderId="0" xfId="7" applyNumberFormat="1" applyFont="1" applyFill="1"/>
    <xf numFmtId="0" fontId="8" fillId="2" borderId="0" xfId="1" applyFont="1" applyFill="1" applyAlignment="1">
      <alignment vertical="center"/>
    </xf>
    <xf numFmtId="0" fontId="9" fillId="3" borderId="0" xfId="1" applyFont="1" applyFill="1" applyAlignment="1"/>
    <xf numFmtId="0" fontId="5" fillId="3" borderId="0" xfId="1" applyFont="1" applyFill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2" fillId="3" borderId="0" xfId="7" applyFont="1" applyFill="1"/>
    <xf numFmtId="9" fontId="2" fillId="0" borderId="0" xfId="7" applyFont="1" applyFill="1" applyBorder="1"/>
    <xf numFmtId="0" fontId="2" fillId="2" borderId="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left" vertical="center" wrapText="1" indent="1"/>
    </xf>
    <xf numFmtId="0" fontId="2" fillId="2" borderId="2" xfId="1" applyFont="1" applyFill="1" applyBorder="1" applyAlignment="1">
      <alignment horizontal="left" vertical="center" wrapText="1" indent="2"/>
    </xf>
    <xf numFmtId="164" fontId="2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9" fontId="12" fillId="2" borderId="2" xfId="6" applyFont="1" applyFill="1" applyBorder="1" applyAlignment="1">
      <alignment horizontal="center" vertical="center" wrapText="1"/>
    </xf>
    <xf numFmtId="9" fontId="12" fillId="3" borderId="2" xfId="4" applyFont="1" applyFill="1" applyBorder="1" applyAlignment="1">
      <alignment horizontal="center" vertical="center" wrapText="1"/>
    </xf>
    <xf numFmtId="9" fontId="12" fillId="6" borderId="2" xfId="4" applyFont="1" applyFill="1" applyBorder="1" applyAlignment="1">
      <alignment horizontal="center" vertical="center" wrapText="1"/>
    </xf>
    <xf numFmtId="9" fontId="12" fillId="0" borderId="0" xfId="4" applyFont="1" applyFill="1" applyBorder="1" applyAlignment="1">
      <alignment horizontal="center" vertical="center" wrapText="1"/>
    </xf>
    <xf numFmtId="9" fontId="2" fillId="2" borderId="0" xfId="4" applyFont="1" applyFill="1"/>
    <xf numFmtId="0" fontId="12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166" fontId="12" fillId="2" borderId="0" xfId="1" applyNumberFormat="1" applyFont="1" applyFill="1"/>
    <xf numFmtId="166" fontId="12" fillId="3" borderId="0" xfId="1" applyNumberFormat="1" applyFont="1" applyFill="1"/>
    <xf numFmtId="166" fontId="12" fillId="0" borderId="0" xfId="1" applyNumberFormat="1" applyFont="1" applyFill="1" applyBorder="1"/>
    <xf numFmtId="164" fontId="12" fillId="2" borderId="0" xfId="1" applyNumberFormat="1" applyFont="1" applyFill="1"/>
    <xf numFmtId="169" fontId="2" fillId="2" borderId="0" xfId="5" applyNumberFormat="1" applyFont="1" applyFill="1"/>
    <xf numFmtId="169" fontId="2" fillId="3" borderId="0" xfId="5" applyNumberFormat="1" applyFont="1" applyFill="1"/>
    <xf numFmtId="169" fontId="2" fillId="0" borderId="0" xfId="5" applyNumberFormat="1" applyFont="1" applyFill="1" applyBorder="1"/>
    <xf numFmtId="166" fontId="2" fillId="3" borderId="0" xfId="1" applyNumberFormat="1" applyFont="1" applyFill="1"/>
    <xf numFmtId="166" fontId="2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3" borderId="0" xfId="4" applyNumberFormat="1" applyFont="1" applyFill="1"/>
    <xf numFmtId="164" fontId="2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 vertical="center" wrapText="1"/>
    </xf>
    <xf numFmtId="166" fontId="2" fillId="2" borderId="0" xfId="1" applyNumberFormat="1" applyFont="1" applyFill="1" applyBorder="1"/>
    <xf numFmtId="166" fontId="2" fillId="3" borderId="0" xfId="1" applyNumberFormat="1" applyFont="1" applyFill="1" applyBorder="1"/>
    <xf numFmtId="164" fontId="2" fillId="2" borderId="0" xfId="1" applyNumberFormat="1" applyFont="1" applyFill="1" applyBorder="1"/>
    <xf numFmtId="0" fontId="16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2" fillId="0" borderId="2" xfId="6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left" wrapText="1"/>
    </xf>
    <xf numFmtId="0" fontId="17" fillId="4" borderId="0" xfId="1" applyFont="1" applyFill="1" applyAlignment="1">
      <alignment wrapText="1"/>
    </xf>
    <xf numFmtId="0" fontId="5" fillId="2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horizontal="left" wrapTex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wrapText="1"/>
    </xf>
    <xf numFmtId="0" fontId="18" fillId="3" borderId="0" xfId="1" applyFont="1" applyFill="1" applyAlignment="1">
      <alignment wrapText="1"/>
    </xf>
    <xf numFmtId="0" fontId="18" fillId="0" borderId="0" xfId="1" applyFont="1" applyFill="1" applyBorder="1" applyAlignment="1">
      <alignment wrapText="1"/>
    </xf>
    <xf numFmtId="164" fontId="18" fillId="2" borderId="0" xfId="1" applyNumberFormat="1" applyFont="1" applyFill="1" applyAlignment="1">
      <alignment wrapText="1"/>
    </xf>
    <xf numFmtId="0" fontId="18" fillId="2" borderId="0" xfId="1" applyFont="1" applyFill="1" applyAlignment="1">
      <alignment vertical="center"/>
    </xf>
    <xf numFmtId="0" fontId="12" fillId="2" borderId="0" xfId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wrapText="1"/>
    </xf>
    <xf numFmtId="166" fontId="2" fillId="6" borderId="0" xfId="1" applyNumberFormat="1" applyFont="1" applyFill="1" applyBorder="1" applyAlignment="1">
      <alignment horizontal="center" vertical="center" wrapText="1"/>
    </xf>
    <xf numFmtId="9" fontId="2" fillId="0" borderId="0" xfId="6" applyNumberFormat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6" fontId="2" fillId="6" borderId="3" xfId="1" applyNumberFormat="1" applyFont="1" applyFill="1" applyBorder="1" applyAlignment="1">
      <alignment horizontal="center" vertical="center" wrapText="1"/>
    </xf>
    <xf numFmtId="9" fontId="2" fillId="0" borderId="3" xfId="6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wrapText="1"/>
    </xf>
    <xf numFmtId="0" fontId="19" fillId="2" borderId="0" xfId="1" applyFont="1" applyFill="1"/>
    <xf numFmtId="0" fontId="20" fillId="2" borderId="2" xfId="1" applyFont="1" applyFill="1" applyBorder="1" applyAlignment="1">
      <alignment vertical="center" wrapText="1"/>
    </xf>
    <xf numFmtId="0" fontId="21" fillId="2" borderId="0" xfId="1" applyFont="1" applyFill="1" applyBorder="1" applyAlignment="1">
      <alignment vertical="center" wrapText="1"/>
    </xf>
    <xf numFmtId="0" fontId="22" fillId="2" borderId="0" xfId="1" applyFont="1" applyFill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  <xf numFmtId="0" fontId="8" fillId="3" borderId="0" xfId="1" applyFont="1" applyFill="1" applyAlignment="1">
      <alignment horizontal="left" wrapText="1"/>
    </xf>
    <xf numFmtId="0" fontId="3" fillId="0" borderId="0" xfId="3"/>
    <xf numFmtId="0" fontId="3" fillId="3" borderId="0" xfId="3" applyFill="1"/>
    <xf numFmtId="170" fontId="2" fillId="2" borderId="2" xfId="1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170" fontId="5" fillId="2" borderId="4" xfId="1" applyNumberFormat="1" applyFont="1" applyFill="1" applyBorder="1" applyAlignment="1">
      <alignment vertical="center" wrapText="1"/>
    </xf>
    <xf numFmtId="170" fontId="3" fillId="3" borderId="0" xfId="3" applyNumberFormat="1" applyFill="1"/>
    <xf numFmtId="170" fontId="2" fillId="2" borderId="0" xfId="1" applyNumberFormat="1" applyFont="1" applyFill="1" applyBorder="1" applyAlignment="1">
      <alignment vertical="center" wrapText="1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164" fontId="4" fillId="2" borderId="0" xfId="1" applyNumberFormat="1" applyFont="1" applyFill="1"/>
    <xf numFmtId="0" fontId="15" fillId="3" borderId="0" xfId="1" applyFont="1" applyFill="1" applyAlignment="1">
      <alignment vertical="center" wrapText="1"/>
    </xf>
  </cellXfs>
  <cellStyles count="8">
    <cellStyle name="Comma 2" xfId="5"/>
    <cellStyle name="Normal 2" xfId="3"/>
    <cellStyle name="Percent 2" xfId="4"/>
    <cellStyle name="Обычный" xfId="0" builtinId="0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3" name="Рисунок 2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4" name="Рисунок 3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5" name="Рисунок 4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nmfsibk04\dfs2003$\Documents%20and%20Settings\dangthu\Local%20Settings\Temporary%20Internet%20Files\OLK125\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исход. дан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FACE RUS"/>
      <sheetName val="FACE"/>
      <sheetName val="HD"/>
      <sheetName val="A"/>
      <sheetName val="Sales"/>
      <sheetName val="TECH"/>
      <sheetName val="Production"/>
      <sheetName val="Ex-&gt;"/>
      <sheetName val="TU"/>
      <sheetName val="Capacities"/>
      <sheetName val="ОР"/>
      <sheetName val="Мощности"/>
      <sheetName val="TECHRUS"/>
      <sheetName val="ПРОВЕРКА"/>
    </sheetNames>
    <sheetDataSet>
      <sheetData sheetId="0"/>
      <sheetData sheetId="1"/>
      <sheetData sheetId="2">
        <row r="5">
          <cell r="C5" t="str">
            <v>Q3</v>
          </cell>
          <cell r="D5">
            <v>2016</v>
          </cell>
        </row>
      </sheetData>
      <sheetData sheetId="3">
        <row r="3"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</row>
        <row r="4"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</row>
        <row r="7"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</row>
        <row r="8">
          <cell r="C8" t="str">
            <v>1кв.</v>
          </cell>
          <cell r="D8" t="str">
            <v>2кв.</v>
          </cell>
          <cell r="E8" t="str">
            <v>3кв.</v>
          </cell>
          <cell r="F8" t="str">
            <v>4кв.</v>
          </cell>
          <cell r="G8" t="str">
            <v>1кв.</v>
          </cell>
          <cell r="H8" t="str">
            <v>2кв.</v>
          </cell>
          <cell r="I8" t="str">
            <v>3кв.</v>
          </cell>
          <cell r="J8" t="str">
            <v>4кв.</v>
          </cell>
          <cell r="K8" t="str">
            <v>1кв.</v>
          </cell>
          <cell r="L8" t="str">
            <v>2кв.</v>
          </cell>
          <cell r="M8" t="str">
            <v>3кв.</v>
          </cell>
          <cell r="N8" t="str">
            <v>4кв.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  <sheetName val="План"/>
      <sheetName val="Расчёт"/>
      <sheetName val="ПланПрогнГод"/>
      <sheetName val="ВарПланГод"/>
      <sheetName val="Резервы"/>
    </sheetNames>
    <sheetDataSet>
      <sheetData sheetId="0"/>
      <sheetData sheetId="1"/>
      <sheetData sheetId="2"/>
      <sheetData sheetId="3"/>
      <sheetData sheetId="4">
        <row r="8">
          <cell r="B8">
            <v>39448</v>
          </cell>
        </row>
      </sheetData>
      <sheetData sheetId="5">
        <row r="8">
          <cell r="B8">
            <v>39448</v>
          </cell>
        </row>
      </sheetData>
      <sheetData sheetId="6">
        <row r="12">
          <cell r="BE12">
            <v>0</v>
          </cell>
        </row>
      </sheetData>
      <sheetData sheetId="7">
        <row r="12">
          <cell r="AU12">
            <v>0</v>
          </cell>
        </row>
      </sheetData>
      <sheetData sheetId="8">
        <row r="12">
          <cell r="AU12">
            <v>0</v>
          </cell>
        </row>
      </sheetData>
      <sheetData sheetId="9"/>
      <sheetData sheetId="10"/>
      <sheetData sheetId="11">
        <row r="3">
          <cell r="B3">
            <v>83039.739999999991</v>
          </cell>
        </row>
      </sheetData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6">
          <cell r="E106">
            <v>116.85173</v>
          </cell>
        </row>
      </sheetData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193"/>
  <sheetViews>
    <sheetView showGridLines="0" tabSelected="1" zoomScale="85" zoomScaleNormal="85" workbookViewId="0">
      <selection activeCell="Z11" sqref="Z11"/>
    </sheetView>
  </sheetViews>
  <sheetFormatPr defaultColWidth="0" defaultRowHeight="15" customHeight="1" zeroHeight="1" outlineLevelCol="1" x14ac:dyDescent="0.25"/>
  <cols>
    <col min="1" max="1" width="0.85546875" style="1" customWidth="1"/>
    <col min="2" max="2" width="41.85546875" style="2" customWidth="1"/>
    <col min="3" max="3" width="1.7109375" style="3" customWidth="1"/>
    <col min="4" max="6" width="9.42578125" style="1" customWidth="1" outlineLevel="1"/>
    <col min="7" max="7" width="9.42578125" style="1" customWidth="1"/>
    <col min="8" max="10" width="9.42578125" style="1" customWidth="1" outlineLevel="1"/>
    <col min="11" max="11" width="10" style="1" customWidth="1"/>
    <col min="12" max="14" width="10" style="1" customWidth="1" outlineLevel="1"/>
    <col min="15" max="15" width="10" style="1" customWidth="1"/>
    <col min="16" max="16" width="10" style="1" customWidth="1" outlineLevel="1"/>
    <col min="17" max="18" width="10" style="4" customWidth="1" outlineLevel="1"/>
    <col min="19" max="23" width="10" style="4" customWidth="1"/>
    <col min="24" max="24" width="10" style="1" customWidth="1"/>
    <col min="25" max="25" width="1.7109375" style="5" customWidth="1"/>
    <col min="26" max="27" width="9.42578125" style="6" customWidth="1"/>
    <col min="28" max="28" width="1.7109375" style="1" customWidth="1"/>
    <col min="29" max="31" width="9.140625" style="1" customWidth="1"/>
    <col min="32" max="32" width="1.7109375" style="1" customWidth="1"/>
    <col min="33" max="33" width="0" style="1" hidden="1" customWidth="1"/>
    <col min="34" max="16384" width="9.140625" style="1" hidden="1"/>
  </cols>
  <sheetData>
    <row r="1" spans="1:30" ht="5.0999999999999996" customHeight="1" x14ac:dyDescent="0.25"/>
    <row r="2" spans="1:30" x14ac:dyDescent="0.25">
      <c r="B2" s="7"/>
    </row>
    <row r="3" spans="1:30" s="165" customFormat="1" x14ac:dyDescent="0.25">
      <c r="B3" s="166"/>
      <c r="C3" s="167"/>
      <c r="D3" s="8">
        <v>40999</v>
      </c>
      <c r="E3" s="8">
        <f>EOMONTH(D3,3)</f>
        <v>41090</v>
      </c>
      <c r="F3" s="8">
        <f t="shared" ref="F3:X3" si="0">EOMONTH(E3,3)</f>
        <v>41182</v>
      </c>
      <c r="G3" s="8">
        <f t="shared" si="0"/>
        <v>41274</v>
      </c>
      <c r="H3" s="8">
        <f t="shared" si="0"/>
        <v>41364</v>
      </c>
      <c r="I3" s="8">
        <f t="shared" si="0"/>
        <v>41455</v>
      </c>
      <c r="J3" s="8">
        <f t="shared" si="0"/>
        <v>41547</v>
      </c>
      <c r="K3" s="8">
        <f t="shared" si="0"/>
        <v>41639</v>
      </c>
      <c r="L3" s="8">
        <f t="shared" si="0"/>
        <v>41729</v>
      </c>
      <c r="M3" s="8">
        <f t="shared" si="0"/>
        <v>41820</v>
      </c>
      <c r="N3" s="8">
        <f t="shared" si="0"/>
        <v>41912</v>
      </c>
      <c r="O3" s="8">
        <f t="shared" si="0"/>
        <v>42004</v>
      </c>
      <c r="P3" s="8">
        <f t="shared" si="0"/>
        <v>42094</v>
      </c>
      <c r="Q3" s="8">
        <f t="shared" si="0"/>
        <v>42185</v>
      </c>
      <c r="R3" s="8">
        <f t="shared" si="0"/>
        <v>42277</v>
      </c>
      <c r="S3" s="8">
        <f t="shared" si="0"/>
        <v>42369</v>
      </c>
      <c r="T3" s="8">
        <f t="shared" si="0"/>
        <v>42460</v>
      </c>
      <c r="U3" s="8">
        <f t="shared" si="0"/>
        <v>42551</v>
      </c>
      <c r="V3" s="8">
        <f t="shared" si="0"/>
        <v>42643</v>
      </c>
      <c r="W3" s="8">
        <f t="shared" si="0"/>
        <v>42735</v>
      </c>
      <c r="X3" s="8">
        <f t="shared" si="0"/>
        <v>42825</v>
      </c>
      <c r="Y3" s="8"/>
      <c r="Z3" s="168"/>
      <c r="AA3" s="168"/>
    </row>
    <row r="4" spans="1:30" ht="17.25" x14ac:dyDescent="0.25">
      <c r="B4" s="9" t="s">
        <v>128</v>
      </c>
      <c r="J4" s="10"/>
    </row>
    <row r="5" spans="1:30" ht="5.0999999999999996" customHeight="1" x14ac:dyDescent="0.25">
      <c r="B5" s="9"/>
    </row>
    <row r="6" spans="1:30" ht="15.75" x14ac:dyDescent="0.25">
      <c r="B6" s="11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4"/>
      <c r="AC6" s="4"/>
    </row>
    <row r="7" spans="1:30" ht="5.0999999999999996" customHeight="1" x14ac:dyDescent="0.25">
      <c r="B7" s="14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7"/>
      <c r="R7" s="17"/>
      <c r="S7" s="17"/>
      <c r="T7" s="17"/>
      <c r="U7" s="17"/>
      <c r="V7" s="17"/>
      <c r="W7" s="17"/>
      <c r="X7" s="17"/>
      <c r="Y7" s="18"/>
      <c r="Z7" s="19"/>
      <c r="AA7" s="19"/>
    </row>
    <row r="8" spans="1:30" x14ac:dyDescent="0.25">
      <c r="A8" s="20"/>
      <c r="B8" s="9" t="s">
        <v>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2"/>
      <c r="Z8" s="23"/>
      <c r="AA8" s="23"/>
    </row>
    <row r="9" spans="1:30" ht="5.0999999999999996" customHeight="1" x14ac:dyDescent="0.25">
      <c r="B9" s="9"/>
      <c r="Q9" s="1"/>
      <c r="R9" s="1"/>
      <c r="S9" s="1"/>
      <c r="T9" s="1"/>
      <c r="U9" s="1"/>
      <c r="V9" s="1"/>
      <c r="W9" s="1"/>
    </row>
    <row r="10" spans="1:30" x14ac:dyDescent="0.25">
      <c r="B10" s="24" t="s">
        <v>2</v>
      </c>
      <c r="C10" s="25"/>
      <c r="D10" s="26" t="str">
        <f>MONTH(D3)/3&amp;"кв "&amp;YEAR(D3)</f>
        <v>1кв 2012</v>
      </c>
      <c r="E10" s="26" t="str">
        <f t="shared" ref="E10:X10" si="1">MONTH(E3)/3&amp;"кв "&amp;YEAR(E3)</f>
        <v>2кв 2012</v>
      </c>
      <c r="F10" s="26" t="str">
        <f t="shared" si="1"/>
        <v>3кв 2012</v>
      </c>
      <c r="G10" s="26" t="str">
        <f t="shared" si="1"/>
        <v>4кв 2012</v>
      </c>
      <c r="H10" s="26" t="str">
        <f t="shared" si="1"/>
        <v>1кв 2013</v>
      </c>
      <c r="I10" s="26" t="str">
        <f t="shared" si="1"/>
        <v>2кв 2013</v>
      </c>
      <c r="J10" s="26" t="str">
        <f t="shared" si="1"/>
        <v>3кв 2013</v>
      </c>
      <c r="K10" s="26" t="str">
        <f t="shared" si="1"/>
        <v>4кв 2013</v>
      </c>
      <c r="L10" s="26" t="str">
        <f t="shared" si="1"/>
        <v>1кв 2014</v>
      </c>
      <c r="M10" s="26" t="str">
        <f t="shared" si="1"/>
        <v>2кв 2014</v>
      </c>
      <c r="N10" s="26" t="str">
        <f t="shared" si="1"/>
        <v>3кв 2014</v>
      </c>
      <c r="O10" s="26" t="str">
        <f t="shared" si="1"/>
        <v>4кв 2014</v>
      </c>
      <c r="P10" s="26" t="str">
        <f t="shared" si="1"/>
        <v>1кв 2015</v>
      </c>
      <c r="Q10" s="26" t="str">
        <f t="shared" si="1"/>
        <v>2кв 2015</v>
      </c>
      <c r="R10" s="26" t="str">
        <f t="shared" si="1"/>
        <v>3кв 2015</v>
      </c>
      <c r="S10" s="26" t="str">
        <f t="shared" si="1"/>
        <v>4кв 2015</v>
      </c>
      <c r="T10" s="26" t="str">
        <f t="shared" si="1"/>
        <v>1кв 2016</v>
      </c>
      <c r="U10" s="26" t="str">
        <f t="shared" si="1"/>
        <v>2кв 2016</v>
      </c>
      <c r="V10" s="26" t="str">
        <f t="shared" si="1"/>
        <v>3кв 2016</v>
      </c>
      <c r="W10" s="26" t="str">
        <f t="shared" si="1"/>
        <v>4кв 2016</v>
      </c>
      <c r="X10" s="27" t="str">
        <f t="shared" si="1"/>
        <v>1кв 2017</v>
      </c>
      <c r="Y10" s="28"/>
      <c r="Z10" s="29" t="s">
        <v>3</v>
      </c>
      <c r="AA10" s="29" t="s">
        <v>4</v>
      </c>
    </row>
    <row r="11" spans="1:30" x14ac:dyDescent="0.25">
      <c r="B11" s="30" t="s">
        <v>5</v>
      </c>
      <c r="D11" s="31">
        <v>3.6347783773730002</v>
      </c>
      <c r="E11" s="31">
        <v>3.8425054575550002</v>
      </c>
      <c r="F11" s="31">
        <v>3.771578137580001</v>
      </c>
      <c r="G11" s="31">
        <v>3.6741438399300002</v>
      </c>
      <c r="H11" s="31">
        <v>3.7540511515900001</v>
      </c>
      <c r="I11" s="31">
        <v>3.7620423785600008</v>
      </c>
      <c r="J11" s="31">
        <v>3.8662862749050002</v>
      </c>
      <c r="K11" s="31">
        <v>4.0640358628750004</v>
      </c>
      <c r="L11" s="31">
        <v>3.9090204453032502</v>
      </c>
      <c r="M11" s="31">
        <v>3.7725097070078997</v>
      </c>
      <c r="N11" s="31">
        <v>4.1313452203870993</v>
      </c>
      <c r="O11" s="31">
        <v>4.1084834531166008</v>
      </c>
      <c r="P11" s="31">
        <v>3.8741256032220996</v>
      </c>
      <c r="Q11" s="32">
        <v>4.0489612188985991</v>
      </c>
      <c r="R11" s="32">
        <v>4.0790683633509008</v>
      </c>
      <c r="S11" s="32">
        <v>3.8641184414635998</v>
      </c>
      <c r="T11" s="32">
        <v>3.9946483110771003</v>
      </c>
      <c r="U11" s="32">
        <v>4.2275012812801505</v>
      </c>
      <c r="V11" s="32">
        <v>4.0442757362673003</v>
      </c>
      <c r="W11" s="32">
        <v>4.1717831431042995</v>
      </c>
      <c r="X11" s="33">
        <v>4.1516558877203007</v>
      </c>
      <c r="Y11" s="34"/>
      <c r="Z11" s="35">
        <f ca="1">OFFSET(Y11,0,-1)/OFFSET(Y11,0,-2)-1</f>
        <v>-4.8246168828952607E-3</v>
      </c>
      <c r="AA11" s="35">
        <f ca="1">OFFSET(Y11,0,-1)/OFFSET(Y11,0,-5)-1</f>
        <v>3.9304480499026795E-2</v>
      </c>
    </row>
    <row r="12" spans="1:30" ht="15" customHeight="1" x14ac:dyDescent="0.25">
      <c r="B12" s="30" t="s">
        <v>6</v>
      </c>
      <c r="D12" s="36">
        <v>0.93919133419133405</v>
      </c>
      <c r="E12" s="36">
        <v>0.96230045665621633</v>
      </c>
      <c r="F12" s="36">
        <v>0.96282828594199643</v>
      </c>
      <c r="G12" s="36">
        <v>0.93951056143399003</v>
      </c>
      <c r="H12" s="36">
        <v>0.93570196176444875</v>
      </c>
      <c r="I12" s="36">
        <v>0.94027231053570992</v>
      </c>
      <c r="J12" s="36">
        <v>0.95713909326307955</v>
      </c>
      <c r="K12" s="36">
        <v>0.95841863851279241</v>
      </c>
      <c r="L12" s="36">
        <v>0.93993377882797036</v>
      </c>
      <c r="M12" s="36">
        <v>0.94203009274374983</v>
      </c>
      <c r="N12" s="36">
        <v>0.96499148245054345</v>
      </c>
      <c r="O12" s="36">
        <v>0.97585091630004439</v>
      </c>
      <c r="P12" s="36">
        <v>0.94297368296945949</v>
      </c>
      <c r="Q12" s="37">
        <v>0.93909949515775304</v>
      </c>
      <c r="R12" s="37">
        <v>0.93119349584766864</v>
      </c>
      <c r="S12" s="37">
        <v>0.92400885302946034</v>
      </c>
      <c r="T12" s="37">
        <v>0.93261984700549794</v>
      </c>
      <c r="U12" s="37">
        <v>0.98004713688503997</v>
      </c>
      <c r="V12" s="37">
        <v>0.96280568271118849</v>
      </c>
      <c r="W12" s="37">
        <v>0.95239221325950985</v>
      </c>
      <c r="X12" s="38">
        <v>0.96191072007768919</v>
      </c>
      <c r="Y12" s="39"/>
      <c r="Z12" s="40">
        <f ca="1">(OFFSET(Y12,0,-1)-OFFSET(Y12,0,-2))*100</f>
        <v>0.95185068181793397</v>
      </c>
      <c r="AA12" s="40">
        <f ca="1">(OFFSET(Y12,0,-1)-OFFSET(Y12,0,-5))*100</f>
        <v>2.9290873072191248</v>
      </c>
      <c r="AD12" s="41"/>
    </row>
    <row r="13" spans="1:30" ht="15" customHeight="1" x14ac:dyDescent="0.25">
      <c r="B13" s="42" t="s">
        <v>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32"/>
      <c r="S13" s="32"/>
      <c r="T13" s="32"/>
      <c r="U13" s="32"/>
      <c r="V13" s="32"/>
      <c r="W13" s="32"/>
      <c r="X13" s="33"/>
      <c r="Y13" s="34"/>
      <c r="Z13" s="43"/>
      <c r="AA13" s="44"/>
    </row>
    <row r="14" spans="1:30" ht="17.25" x14ac:dyDescent="0.25">
      <c r="B14" s="45" t="s">
        <v>8</v>
      </c>
      <c r="D14" s="31">
        <v>1.1113733459999999</v>
      </c>
      <c r="E14" s="31">
        <v>0.99919214578095994</v>
      </c>
      <c r="F14" s="31">
        <v>1.1841847606293356</v>
      </c>
      <c r="G14" s="31">
        <v>1.2818568820454397</v>
      </c>
      <c r="H14" s="31">
        <v>1.172712854772</v>
      </c>
      <c r="I14" s="31">
        <v>1.0284018884136004</v>
      </c>
      <c r="J14" s="31">
        <v>0.82366697393439969</v>
      </c>
      <c r="K14" s="31">
        <v>1.3389724841802897</v>
      </c>
      <c r="L14" s="31">
        <v>1.3879529169693998</v>
      </c>
      <c r="M14" s="31">
        <v>1.0613945590542497</v>
      </c>
      <c r="N14" s="31">
        <v>1.0203710805775001</v>
      </c>
      <c r="O14" s="31">
        <v>1.4278934234825005</v>
      </c>
      <c r="P14" s="31">
        <v>1.6255186227982978</v>
      </c>
      <c r="Q14" s="32">
        <v>1.4269450151082996</v>
      </c>
      <c r="R14" s="32">
        <v>1.3621501874389483</v>
      </c>
      <c r="S14" s="32">
        <v>1.6213220698855986</v>
      </c>
      <c r="T14" s="32">
        <v>1.5562557608961456</v>
      </c>
      <c r="U14" s="32">
        <v>1.3626679131597983</v>
      </c>
      <c r="V14" s="32">
        <v>1.4429618648264004</v>
      </c>
      <c r="W14" s="32">
        <v>1.352167622109453</v>
      </c>
      <c r="X14" s="33">
        <v>1.2359026230278993</v>
      </c>
      <c r="Y14" s="34"/>
      <c r="Z14" s="35">
        <f ca="1">OFFSET(Y14,0,-1)/OFFSET(Y14,0,-2)-1</f>
        <v>-8.5984161416447824E-2</v>
      </c>
      <c r="AA14" s="35">
        <f ca="1">OFFSET(Y14,0,-1)/OFFSET(Y14,0,-5)-1</f>
        <v>-0.20584864385258628</v>
      </c>
    </row>
    <row r="15" spans="1:30" x14ac:dyDescent="0.25">
      <c r="B15" s="45" t="s">
        <v>9</v>
      </c>
      <c r="D15" s="31">
        <v>2.7608578736847211</v>
      </c>
      <c r="E15" s="31">
        <v>2.8188665918782476</v>
      </c>
      <c r="F15" s="31">
        <v>2.6320487589865778</v>
      </c>
      <c r="G15" s="31">
        <v>2.3965548358933648</v>
      </c>
      <c r="H15" s="31">
        <v>2.590595242762741</v>
      </c>
      <c r="I15" s="31">
        <v>2.7451286908839987</v>
      </c>
      <c r="J15" s="31">
        <v>2.9003569312183992</v>
      </c>
      <c r="K15" s="31">
        <v>2.2281096273750998</v>
      </c>
      <c r="L15" s="31">
        <v>2.5039297199178998</v>
      </c>
      <c r="M15" s="31">
        <v>2.7725520297024997</v>
      </c>
      <c r="N15" s="31">
        <v>2.5579134356491005</v>
      </c>
      <c r="O15" s="31">
        <v>2.4146995667149502</v>
      </c>
      <c r="P15" s="31">
        <v>2.3322472574573996</v>
      </c>
      <c r="Q15" s="32">
        <v>2.5846365409007497</v>
      </c>
      <c r="R15" s="32">
        <v>2.7606090178099487</v>
      </c>
      <c r="S15" s="32">
        <v>2.1155064098846985</v>
      </c>
      <c r="T15" s="32">
        <v>2.5700470197592487</v>
      </c>
      <c r="U15" s="32">
        <v>2.5810252224170989</v>
      </c>
      <c r="V15" s="32">
        <v>2.7766717554208977</v>
      </c>
      <c r="W15" s="32">
        <v>2.2830194958675998</v>
      </c>
      <c r="X15" s="33">
        <v>2.4410212419997834</v>
      </c>
      <c r="Y15" s="34"/>
      <c r="Z15" s="35">
        <f ca="1">OFFSET(Y15,0,-1)/OFFSET(Y15,0,-2)-1</f>
        <v>6.9207357369560851E-2</v>
      </c>
      <c r="AA15" s="35">
        <f ca="1">OFFSET(Y15,0,-1)/OFFSET(Y15,0,-5)-1</f>
        <v>-5.0203664278310245E-2</v>
      </c>
    </row>
    <row r="16" spans="1:30" x14ac:dyDescent="0.25">
      <c r="B16" s="46" t="s">
        <v>10</v>
      </c>
      <c r="D16" s="31">
        <v>2.3710580906847212</v>
      </c>
      <c r="E16" s="31">
        <v>2.3481997298782478</v>
      </c>
      <c r="F16" s="31">
        <v>2.1873899389865779</v>
      </c>
      <c r="G16" s="31">
        <v>1.995863025893365</v>
      </c>
      <c r="H16" s="31">
        <v>2.1605757037627411</v>
      </c>
      <c r="I16" s="31">
        <v>2.2771030508839987</v>
      </c>
      <c r="J16" s="31">
        <v>2.3650332922183992</v>
      </c>
      <c r="K16" s="31">
        <v>1.6794500603750999</v>
      </c>
      <c r="L16" s="31">
        <v>1.9364057859179</v>
      </c>
      <c r="M16" s="31">
        <v>2.1176698357024999</v>
      </c>
      <c r="N16" s="31">
        <v>2.0147288536491001</v>
      </c>
      <c r="O16" s="31">
        <v>1.8445306717149503</v>
      </c>
      <c r="P16" s="31">
        <v>1.8162941484573998</v>
      </c>
      <c r="Q16" s="32">
        <v>1.9817614199007498</v>
      </c>
      <c r="R16" s="32">
        <v>2.1670309648099488</v>
      </c>
      <c r="S16" s="32">
        <v>1.7389276268846985</v>
      </c>
      <c r="T16" s="32">
        <v>2.0541693187592487</v>
      </c>
      <c r="U16" s="32">
        <v>2.114566438417099</v>
      </c>
      <c r="V16" s="32">
        <v>2.1007231044208976</v>
      </c>
      <c r="W16" s="32">
        <v>1.7459453178675994</v>
      </c>
      <c r="X16" s="33">
        <v>2.027827405999783</v>
      </c>
      <c r="Y16" s="34"/>
      <c r="Z16" s="35">
        <f ca="1">OFFSET(Y16,0,-1)/OFFSET(Y16,0,-2)-1</f>
        <v>0.16144955128174265</v>
      </c>
      <c r="AA16" s="35">
        <f ca="1">OFFSET(Y16,0,-1)/OFFSET(Y16,0,-5)-1</f>
        <v>-1.2823632657203099E-2</v>
      </c>
    </row>
    <row r="17" spans="2:28" x14ac:dyDescent="0.25">
      <c r="B17" s="46" t="s">
        <v>11</v>
      </c>
      <c r="D17" s="31">
        <v>0.38979978300000001</v>
      </c>
      <c r="E17" s="31">
        <v>0.47066686199999991</v>
      </c>
      <c r="F17" s="31">
        <v>0.44465882000000001</v>
      </c>
      <c r="G17" s="31">
        <v>0.40069180999999993</v>
      </c>
      <c r="H17" s="31">
        <v>0.4300195389999999</v>
      </c>
      <c r="I17" s="31">
        <v>0.46802564000000002</v>
      </c>
      <c r="J17" s="31">
        <v>0.53532363900000002</v>
      </c>
      <c r="K17" s="31">
        <v>0.54865956699999985</v>
      </c>
      <c r="L17" s="31">
        <v>0.5675239339999999</v>
      </c>
      <c r="M17" s="31">
        <v>0.65488219399999992</v>
      </c>
      <c r="N17" s="31">
        <v>0.54318458200000019</v>
      </c>
      <c r="O17" s="31">
        <v>0.57016889500000012</v>
      </c>
      <c r="P17" s="31">
        <v>0.51595310899999991</v>
      </c>
      <c r="Q17" s="32">
        <v>0.60287512099999996</v>
      </c>
      <c r="R17" s="32">
        <v>0.59357805299999988</v>
      </c>
      <c r="S17" s="32">
        <v>0.37657878299999992</v>
      </c>
      <c r="T17" s="32">
        <v>0.51587770100000008</v>
      </c>
      <c r="U17" s="32">
        <v>0.46645878399999996</v>
      </c>
      <c r="V17" s="32">
        <v>0.6759486509999999</v>
      </c>
      <c r="W17" s="32">
        <v>0.53707417800000024</v>
      </c>
      <c r="X17" s="33">
        <v>0.41319383600000031</v>
      </c>
      <c r="Y17" s="34"/>
      <c r="Z17" s="35">
        <f ca="1">OFFSET(Y17,0,-1)/OFFSET(Y17,0,-2)-1</f>
        <v>-0.23065778820593352</v>
      </c>
      <c r="AA17" s="35">
        <f ca="1">OFFSET(Y17,0,-1)/OFFSET(Y17,0,-5)-1</f>
        <v>-0.19904691519124174</v>
      </c>
    </row>
    <row r="18" spans="2:28" x14ac:dyDescent="0.25">
      <c r="B18" s="42" t="s">
        <v>12</v>
      </c>
      <c r="C18" s="47"/>
      <c r="D18" s="48">
        <f>SUM(D14:D15)</f>
        <v>3.8722312196847213</v>
      </c>
      <c r="E18" s="48">
        <f t="shared" ref="E18:X18" si="2">SUM(E14:E15)</f>
        <v>3.8180587376592077</v>
      </c>
      <c r="F18" s="48">
        <f t="shared" si="2"/>
        <v>3.8162335196159134</v>
      </c>
      <c r="G18" s="48">
        <f t="shared" si="2"/>
        <v>3.6784117179388045</v>
      </c>
      <c r="H18" s="48">
        <f t="shared" si="2"/>
        <v>3.763308097534741</v>
      </c>
      <c r="I18" s="48">
        <f t="shared" si="2"/>
        <v>3.7735305792975993</v>
      </c>
      <c r="J18" s="48">
        <f t="shared" si="2"/>
        <v>3.7240239051527988</v>
      </c>
      <c r="K18" s="48">
        <f t="shared" si="2"/>
        <v>3.5670821115553895</v>
      </c>
      <c r="L18" s="48">
        <f t="shared" si="2"/>
        <v>3.8918826368872996</v>
      </c>
      <c r="M18" s="48">
        <f t="shared" si="2"/>
        <v>3.8339465887567492</v>
      </c>
      <c r="N18" s="48">
        <f t="shared" si="2"/>
        <v>3.5782845162266006</v>
      </c>
      <c r="O18" s="48">
        <f t="shared" si="2"/>
        <v>3.8425929901974509</v>
      </c>
      <c r="P18" s="48">
        <f t="shared" si="2"/>
        <v>3.9577658802556974</v>
      </c>
      <c r="Q18" s="49">
        <f t="shared" si="2"/>
        <v>4.0115815560090491</v>
      </c>
      <c r="R18" s="49">
        <f t="shared" si="2"/>
        <v>4.1227592052488973</v>
      </c>
      <c r="S18" s="49">
        <f t="shared" si="2"/>
        <v>3.7368284797702973</v>
      </c>
      <c r="T18" s="49">
        <f t="shared" si="2"/>
        <v>4.1263027806553945</v>
      </c>
      <c r="U18" s="49">
        <f t="shared" si="2"/>
        <v>3.9436931355768969</v>
      </c>
      <c r="V18" s="49">
        <f t="shared" si="2"/>
        <v>4.2196336202472979</v>
      </c>
      <c r="W18" s="49">
        <f t="shared" si="2"/>
        <v>3.6351871179770527</v>
      </c>
      <c r="X18" s="50">
        <f t="shared" si="2"/>
        <v>3.6769238650276828</v>
      </c>
      <c r="Y18" s="51"/>
      <c r="Z18" s="52">
        <f ca="1">OFFSET(Y18,0,-1)/OFFSET(Y18,0,-2)-1</f>
        <v>1.1481320134589357E-2</v>
      </c>
      <c r="AA18" s="52">
        <f ca="1">OFFSET(Y18,0,-1)/OFFSET(Y18,0,-5)-1</f>
        <v>-0.10890594789467567</v>
      </c>
      <c r="AB18" s="53"/>
    </row>
    <row r="19" spans="2:28" ht="17.25" x14ac:dyDescent="0.25">
      <c r="B19" s="45" t="s">
        <v>13</v>
      </c>
      <c r="D19" s="54">
        <v>0.58376433622906687</v>
      </c>
      <c r="E19" s="54">
        <v>0.61578970466876459</v>
      </c>
      <c r="F19" s="54">
        <v>0.57221021679923079</v>
      </c>
      <c r="G19" s="54">
        <v>0.57877990806634971</v>
      </c>
      <c r="H19" s="54">
        <v>0.60608410139591928</v>
      </c>
      <c r="I19" s="54">
        <v>0.62312447716677222</v>
      </c>
      <c r="J19" s="54">
        <v>0.68267226175296947</v>
      </c>
      <c r="K19" s="54">
        <v>0.56047999658488545</v>
      </c>
      <c r="L19" s="54">
        <v>0.65</v>
      </c>
      <c r="M19" s="54">
        <v>0.72</v>
      </c>
      <c r="N19" s="54">
        <v>0.76</v>
      </c>
      <c r="O19" s="54">
        <v>0.69</v>
      </c>
      <c r="P19" s="54">
        <v>0.6</v>
      </c>
      <c r="Q19" s="55">
        <v>0.69</v>
      </c>
      <c r="R19" s="55">
        <v>0.66</v>
      </c>
      <c r="S19" s="55">
        <v>0.62</v>
      </c>
      <c r="T19" s="55">
        <v>0.62</v>
      </c>
      <c r="U19" s="55">
        <v>0.65</v>
      </c>
      <c r="V19" s="55">
        <v>0.64</v>
      </c>
      <c r="W19" s="55">
        <v>0.65</v>
      </c>
      <c r="X19" s="56">
        <v>0.62</v>
      </c>
      <c r="Y19" s="57"/>
      <c r="Z19" s="40">
        <f ca="1">(OFFSET(Y19,0,-1)-OFFSET(Y19,0,-2))*100</f>
        <v>-3.0000000000000027</v>
      </c>
      <c r="AA19" s="40">
        <f ca="1">(OFFSET(Y19,0,-1)-OFFSET(Y19,0,-5))*100</f>
        <v>0</v>
      </c>
    </row>
    <row r="20" spans="2:28" x14ac:dyDescent="0.25">
      <c r="B20" s="58" t="s">
        <v>14</v>
      </c>
      <c r="D20" s="54">
        <v>0.29080246171138602</v>
      </c>
      <c r="E20" s="54">
        <v>0.24455266179600341</v>
      </c>
      <c r="F20" s="54">
        <v>0.33202400835458468</v>
      </c>
      <c r="G20" s="54">
        <v>0.36293282926688675</v>
      </c>
      <c r="H20" s="54">
        <v>0.30123133997639578</v>
      </c>
      <c r="I20" s="54">
        <v>0.25135084453893697</v>
      </c>
      <c r="J20" s="54">
        <v>0.19192202875257489</v>
      </c>
      <c r="K20" s="54">
        <v>0.31436353769940584</v>
      </c>
      <c r="L20" s="54">
        <v>0.35</v>
      </c>
      <c r="M20" s="54">
        <v>0.28000000000000003</v>
      </c>
      <c r="N20" s="54">
        <v>0.24</v>
      </c>
      <c r="O20" s="54">
        <v>0.31000000000000005</v>
      </c>
      <c r="P20" s="54">
        <v>0.4</v>
      </c>
      <c r="Q20" s="55">
        <v>0.31000000000000005</v>
      </c>
      <c r="R20" s="55">
        <v>0.33999999999999997</v>
      </c>
      <c r="S20" s="55">
        <v>0.38</v>
      </c>
      <c r="T20" s="55">
        <v>0.38</v>
      </c>
      <c r="U20" s="55">
        <v>0.35</v>
      </c>
      <c r="V20" s="55">
        <v>0.36</v>
      </c>
      <c r="W20" s="55">
        <v>0.35</v>
      </c>
      <c r="X20" s="56">
        <v>0.38</v>
      </c>
      <c r="Y20" s="59"/>
      <c r="Z20" s="40">
        <f ca="1">(OFFSET(Y20,0,-1)-OFFSET(Y20,0,-2))*100</f>
        <v>3.0000000000000027</v>
      </c>
      <c r="AA20" s="40">
        <f ca="1">(OFFSET(Y20,0,-1)-OFFSET(Y20,0,-5))*100</f>
        <v>0</v>
      </c>
    </row>
    <row r="21" spans="2:28" ht="33.75" customHeight="1" x14ac:dyDescent="0.25">
      <c r="B21" s="60" t="s">
        <v>15</v>
      </c>
      <c r="D21" s="31">
        <v>0.71183509099999975</v>
      </c>
      <c r="E21" s="31">
        <v>0.75083991800000005</v>
      </c>
      <c r="F21" s="31">
        <v>0.49824641999999991</v>
      </c>
      <c r="G21" s="31">
        <v>0.63838527999999972</v>
      </c>
      <c r="H21" s="31">
        <v>0.5128323100000004</v>
      </c>
      <c r="I21" s="31">
        <v>0.61634506900000019</v>
      </c>
      <c r="J21" s="31">
        <v>0.93306990999999995</v>
      </c>
      <c r="K21" s="31">
        <v>0.78300966999999899</v>
      </c>
      <c r="L21" s="31">
        <v>0.96305687999999978</v>
      </c>
      <c r="M21" s="31">
        <v>0.88433147299999937</v>
      </c>
      <c r="N21" s="31">
        <v>1.1450898600000001</v>
      </c>
      <c r="O21" s="31">
        <v>1.0776099400000001</v>
      </c>
      <c r="P21" s="31">
        <v>0.82550378000000002</v>
      </c>
      <c r="Q21" s="32">
        <v>1.1392476800000002</v>
      </c>
      <c r="R21" s="32">
        <v>0.9717173899999999</v>
      </c>
      <c r="S21" s="32">
        <v>0.89292393999999986</v>
      </c>
      <c r="T21" s="32">
        <v>0.76777998000000014</v>
      </c>
      <c r="U21" s="32">
        <v>1.2616321099999999</v>
      </c>
      <c r="V21" s="32">
        <v>1.0150620699999999</v>
      </c>
      <c r="W21" s="32">
        <v>0.91545435999999991</v>
      </c>
      <c r="X21" s="33">
        <v>1.17994014</v>
      </c>
      <c r="Y21" s="34"/>
      <c r="Z21" s="35">
        <f ca="1">OFFSET(Y21,0,-1)/OFFSET(Y21,0,-2)-1</f>
        <v>0.28891203270909127</v>
      </c>
      <c r="AA21" s="35">
        <f ca="1">OFFSET(Y21,0,-1)/OFFSET(Y21,0,-5)-1</f>
        <v>0.53682066573290932</v>
      </c>
    </row>
    <row r="22" spans="2:28" x14ac:dyDescent="0.25">
      <c r="B22" s="42" t="s">
        <v>16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  <c r="R22" s="32"/>
      <c r="S22" s="32"/>
      <c r="T22" s="32"/>
      <c r="U22" s="32"/>
      <c r="V22" s="32"/>
      <c r="W22" s="32"/>
      <c r="X22" s="33"/>
      <c r="Y22" s="34"/>
      <c r="Z22" s="43"/>
      <c r="AA22" s="43"/>
    </row>
    <row r="23" spans="2:28" x14ac:dyDescent="0.25">
      <c r="B23" s="45" t="s">
        <v>17</v>
      </c>
      <c r="D23" s="31">
        <v>3.0523806539999998</v>
      </c>
      <c r="E23" s="31">
        <v>2.9737982759999992</v>
      </c>
      <c r="F23" s="31">
        <v>2.9644416350000746</v>
      </c>
      <c r="G23" s="31">
        <v>3.0968754860000045</v>
      </c>
      <c r="H23" s="31">
        <v>2.9657109060000004</v>
      </c>
      <c r="I23" s="31">
        <v>2.9988327839999993</v>
      </c>
      <c r="J23" s="31">
        <v>3.1436529669999995</v>
      </c>
      <c r="K23" s="31">
        <v>2.7300186999999987</v>
      </c>
      <c r="L23" s="31">
        <v>3.1606873839999996</v>
      </c>
      <c r="M23" s="31">
        <v>2.9059764279999993</v>
      </c>
      <c r="N23" s="31">
        <v>3.0319755040000009</v>
      </c>
      <c r="O23" s="31">
        <v>3.1611259230000002</v>
      </c>
      <c r="P23" s="31">
        <v>3.2090919349999982</v>
      </c>
      <c r="Q23" s="31">
        <v>3.1320288009999993</v>
      </c>
      <c r="R23" s="31">
        <v>3.4374239859999975</v>
      </c>
      <c r="S23" s="31">
        <v>3.2503677729999976</v>
      </c>
      <c r="T23" s="31">
        <v>3.2416855589999938</v>
      </c>
      <c r="U23" s="31">
        <v>3.2510146859999982</v>
      </c>
      <c r="V23" s="31">
        <v>3.3019981429999983</v>
      </c>
      <c r="W23" s="31">
        <v>2.8958514700000024</v>
      </c>
      <c r="X23" s="33">
        <v>3.0723231343333324</v>
      </c>
      <c r="Y23" s="34"/>
      <c r="Z23" s="35">
        <f ca="1">OFFSET(Y23,0,-1)/OFFSET(Y23,0,-2)-1</f>
        <v>6.0939473644112674E-2</v>
      </c>
      <c r="AA23" s="35">
        <f ca="1">OFFSET(Y23,0,-1)/OFFSET(Y23,0,-5)-1</f>
        <v>-5.2245173563011171E-2</v>
      </c>
    </row>
    <row r="24" spans="2:28" x14ac:dyDescent="0.25">
      <c r="B24" s="45" t="s">
        <v>18</v>
      </c>
      <c r="D24" s="31">
        <v>0.38821230600000006</v>
      </c>
      <c r="E24" s="31">
        <v>0.47460991999999991</v>
      </c>
      <c r="F24" s="31">
        <v>0.44465882000000007</v>
      </c>
      <c r="G24" s="31">
        <v>0.40069190999999993</v>
      </c>
      <c r="H24" s="31">
        <v>0.43001953499999995</v>
      </c>
      <c r="I24" s="31">
        <v>0.46912007</v>
      </c>
      <c r="J24" s="31">
        <v>0.56978088900000001</v>
      </c>
      <c r="K24" s="31">
        <v>0.6331644689999999</v>
      </c>
      <c r="L24" s="31">
        <v>0.65368594399999991</v>
      </c>
      <c r="M24" s="31">
        <v>0.73871987399999994</v>
      </c>
      <c r="N24" s="31">
        <v>0.60826012200000013</v>
      </c>
      <c r="O24" s="31">
        <v>0.63545590500000004</v>
      </c>
      <c r="P24" s="31">
        <v>0.56834923299999984</v>
      </c>
      <c r="Q24" s="31">
        <v>0.67488882499999991</v>
      </c>
      <c r="R24" s="31">
        <v>0.63784378099999994</v>
      </c>
      <c r="S24" s="31">
        <v>0.49407478299999991</v>
      </c>
      <c r="T24" s="31">
        <v>0.62486863500000034</v>
      </c>
      <c r="U24" s="31">
        <v>0.63545498999999983</v>
      </c>
      <c r="V24" s="31">
        <v>0.86872610199999989</v>
      </c>
      <c r="W24" s="31">
        <v>0.67814845100000032</v>
      </c>
      <c r="X24" s="33">
        <v>0.47307222200000032</v>
      </c>
      <c r="Y24" s="34"/>
      <c r="Z24" s="35">
        <f ca="1">OFFSET(Y24,0,-1)/OFFSET(Y24,0,-2)-1</f>
        <v>-0.30240610104998955</v>
      </c>
      <c r="AA24" s="35">
        <f ca="1">OFFSET(Y24,0,-1)/OFFSET(Y24,0,-5)-1</f>
        <v>-0.24292531981541998</v>
      </c>
    </row>
    <row r="25" spans="2:28" x14ac:dyDescent="0.25">
      <c r="B25" s="45" t="s">
        <v>19</v>
      </c>
      <c r="D25" s="31">
        <v>3.4821057040000003</v>
      </c>
      <c r="E25" s="31">
        <v>3.9098626789999997</v>
      </c>
      <c r="F25" s="31">
        <v>3.7770000000000001</v>
      </c>
      <c r="G25" s="31">
        <v>4.6657698600000002</v>
      </c>
      <c r="H25" s="31">
        <v>3.7469471359999997</v>
      </c>
      <c r="I25" s="31">
        <v>3.863236675</v>
      </c>
      <c r="J25" s="31">
        <v>3.8603455400000004</v>
      </c>
      <c r="K25" s="31">
        <v>3.9637994499999998</v>
      </c>
      <c r="L25" s="31">
        <v>3.87116098</v>
      </c>
      <c r="M25" s="31">
        <v>4.0035305499999998</v>
      </c>
      <c r="N25" s="31">
        <v>3.9699508000000003</v>
      </c>
      <c r="O25" s="31">
        <v>4.3647526970000001</v>
      </c>
      <c r="P25" s="31">
        <v>3.8579988380199999</v>
      </c>
      <c r="Q25" s="31">
        <v>4.3197449700000004</v>
      </c>
      <c r="R25" s="31">
        <v>4.3520990560000001</v>
      </c>
      <c r="S25" s="31">
        <v>4.4846261250000001</v>
      </c>
      <c r="T25" s="31">
        <v>4.3026465099999998</v>
      </c>
      <c r="U25" s="31">
        <v>3.9887798529999996</v>
      </c>
      <c r="V25" s="31">
        <v>4.6361638340000013</v>
      </c>
      <c r="W25" s="31">
        <v>4.34512535</v>
      </c>
      <c r="X25" s="33">
        <v>4.1274177400000003</v>
      </c>
      <c r="Y25" s="34"/>
      <c r="Z25" s="35">
        <f ca="1">OFFSET(Y25,0,-1)/OFFSET(Y25,0,-2)-1</f>
        <v>-5.0103873297924428E-2</v>
      </c>
      <c r="AA25" s="35">
        <f ca="1">OFFSET(Y25,0,-1)/OFFSET(Y25,0,-5)-1</f>
        <v>-4.0725811333266915E-2</v>
      </c>
    </row>
    <row r="26" spans="2:28" x14ac:dyDescent="0.25">
      <c r="B26" s="45" t="s">
        <v>20</v>
      </c>
      <c r="D26" s="31">
        <v>0.54489068468472002</v>
      </c>
      <c r="E26" s="31">
        <v>0.57364857087824794</v>
      </c>
      <c r="F26" s="31">
        <v>0.48300068798655993</v>
      </c>
      <c r="G26" s="31">
        <v>0.42922034089336009</v>
      </c>
      <c r="H26" s="31">
        <v>0.54734138606719995</v>
      </c>
      <c r="I26" s="31">
        <v>0.52289957188400005</v>
      </c>
      <c r="J26" s="31">
        <v>0.5429718382944001</v>
      </c>
      <c r="K26" s="31">
        <v>0.53915965937510402</v>
      </c>
      <c r="L26" s="31">
        <v>0.5575661188872999</v>
      </c>
      <c r="M26" s="31">
        <v>0.6435226687567499</v>
      </c>
      <c r="N26" s="31">
        <v>0.62374686022660009</v>
      </c>
      <c r="O26" s="31">
        <v>0.59163671219745007</v>
      </c>
      <c r="P26" s="31">
        <v>0.53944240225569995</v>
      </c>
      <c r="Q26" s="31">
        <v>0.60105277000905</v>
      </c>
      <c r="R26" s="31">
        <v>0.59025158824890001</v>
      </c>
      <c r="S26" s="31">
        <v>0.46861118377029998</v>
      </c>
      <c r="T26" s="31">
        <v>0.58981939665540006</v>
      </c>
      <c r="U26" s="31">
        <v>0.66339456957690002</v>
      </c>
      <c r="V26" s="31">
        <v>0.54099423524729995</v>
      </c>
      <c r="W26" s="31">
        <v>0.54254953697704977</v>
      </c>
      <c r="X26" s="33">
        <v>0.69542368869434978</v>
      </c>
      <c r="Y26" s="34"/>
      <c r="Z26" s="35">
        <f ca="1">OFFSET(Y26,0,-1)/OFFSET(Y26,0,-2)-1</f>
        <v>0.28176994227859176</v>
      </c>
      <c r="AA26" s="35">
        <f ca="1">OFFSET(Y26,0,-1)/OFFSET(Y26,0,-5)-1</f>
        <v>0.17904513252325049</v>
      </c>
    </row>
    <row r="27" spans="2:28" x14ac:dyDescent="0.25">
      <c r="B27" s="42" t="s">
        <v>21</v>
      </c>
      <c r="C27" s="47"/>
      <c r="D27" s="48">
        <v>0.58442114800000189</v>
      </c>
      <c r="E27" s="48">
        <v>0.55506921399999998</v>
      </c>
      <c r="F27" s="48">
        <v>0.43045031600000011</v>
      </c>
      <c r="G27" s="48">
        <v>0.38117587599999991</v>
      </c>
      <c r="H27" s="48">
        <v>0.4108918160069005</v>
      </c>
      <c r="I27" s="48">
        <v>0.41496608699999982</v>
      </c>
      <c r="J27" s="48">
        <v>0.39794133992400005</v>
      </c>
      <c r="K27" s="48">
        <v>0.480493108</v>
      </c>
      <c r="L27" s="48">
        <v>0.47243408799999975</v>
      </c>
      <c r="M27" s="48">
        <v>0.43087422000000009</v>
      </c>
      <c r="N27" s="48">
        <v>0.43251004199999971</v>
      </c>
      <c r="O27" s="48">
        <v>0.4719520538866932</v>
      </c>
      <c r="P27" s="48">
        <v>0.50601323699999989</v>
      </c>
      <c r="Q27" s="49">
        <v>0.57725510199999963</v>
      </c>
      <c r="R27" s="49">
        <v>0.46935030767538388</v>
      </c>
      <c r="S27" s="49">
        <v>0.43618507579680077</v>
      </c>
      <c r="T27" s="49">
        <v>0.52641308700000022</v>
      </c>
      <c r="U27" s="49">
        <v>0.61420852599999898</v>
      </c>
      <c r="V27" s="49">
        <v>0.48843760400000025</v>
      </c>
      <c r="W27" s="49">
        <v>0.517713486</v>
      </c>
      <c r="X27" s="50">
        <v>0.60257414960396627</v>
      </c>
      <c r="Y27" s="51"/>
      <c r="Z27" s="52">
        <f ca="1">OFFSET(Y27,0,-1)/OFFSET(Y27,0,-2)-1</f>
        <v>0.16391433852655379</v>
      </c>
      <c r="AA27" s="52">
        <f ca="1">OFFSET(Y27,0,-1)/OFFSET(Y27,0,-5)-1</f>
        <v>0.14467927277037096</v>
      </c>
      <c r="AB27" s="53"/>
    </row>
    <row r="28" spans="2:28" ht="5.0999999999999996" customHeight="1" x14ac:dyDescent="0.25">
      <c r="B28" s="9"/>
      <c r="X28" s="4"/>
    </row>
    <row r="29" spans="2:28" x14ac:dyDescent="0.25">
      <c r="B29" s="61" t="s">
        <v>22</v>
      </c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4"/>
      <c r="Z29" s="62"/>
      <c r="AA29" s="62"/>
    </row>
    <row r="30" spans="2:28" x14ac:dyDescent="0.25">
      <c r="B30" s="61" t="s">
        <v>23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4"/>
      <c r="Z30" s="62"/>
      <c r="AA30" s="62"/>
    </row>
    <row r="31" spans="2:28" x14ac:dyDescent="0.25">
      <c r="B31" s="65" t="s">
        <v>129</v>
      </c>
      <c r="D31" s="66"/>
      <c r="E31" s="67"/>
      <c r="F31" s="67"/>
      <c r="G31" s="67"/>
      <c r="H31" s="67"/>
      <c r="I31" s="67"/>
      <c r="J31" s="67"/>
      <c r="K31" s="67"/>
      <c r="L31" s="68"/>
      <c r="M31" s="68"/>
      <c r="N31" s="68"/>
      <c r="O31" s="68"/>
      <c r="P31" s="68"/>
      <c r="Q31" s="69"/>
      <c r="R31" s="69"/>
      <c r="S31" s="69"/>
      <c r="T31" s="69"/>
      <c r="U31" s="69"/>
      <c r="V31" s="69"/>
      <c r="W31" s="69"/>
      <c r="X31" s="69"/>
      <c r="Y31" s="70"/>
      <c r="Z31" s="71"/>
      <c r="AA31" s="71"/>
    </row>
    <row r="32" spans="2:28" x14ac:dyDescent="0.25">
      <c r="B32" s="65" t="s">
        <v>24</v>
      </c>
      <c r="D32" s="66"/>
      <c r="E32" s="67"/>
      <c r="F32" s="67"/>
      <c r="G32" s="67"/>
      <c r="H32" s="67"/>
      <c r="I32" s="67"/>
      <c r="J32" s="67"/>
      <c r="K32" s="67"/>
      <c r="L32" s="68"/>
      <c r="M32" s="68"/>
      <c r="N32" s="68"/>
      <c r="O32" s="68"/>
      <c r="P32" s="68"/>
      <c r="Q32" s="69"/>
      <c r="R32" s="69"/>
      <c r="S32" s="69"/>
      <c r="T32" s="69"/>
      <c r="U32" s="69"/>
      <c r="V32" s="69"/>
      <c r="W32" s="69"/>
      <c r="X32" s="69"/>
      <c r="Y32" s="70"/>
      <c r="Z32" s="71"/>
      <c r="AA32" s="71"/>
    </row>
    <row r="33" spans="1:29" x14ac:dyDescent="0.25">
      <c r="B33" s="65" t="s">
        <v>25</v>
      </c>
      <c r="D33" s="66"/>
      <c r="E33" s="67"/>
      <c r="F33" s="67"/>
      <c r="G33" s="67"/>
      <c r="H33" s="67"/>
      <c r="I33" s="67"/>
      <c r="J33" s="67"/>
      <c r="K33" s="67"/>
      <c r="L33" s="68"/>
      <c r="M33" s="68"/>
      <c r="N33" s="68"/>
      <c r="O33" s="68"/>
      <c r="P33" s="68"/>
      <c r="Q33" s="69"/>
      <c r="R33" s="69"/>
      <c r="S33" s="69"/>
      <c r="T33" s="69"/>
      <c r="U33" s="69"/>
      <c r="V33" s="69"/>
      <c r="W33" s="69"/>
      <c r="X33" s="69"/>
      <c r="Y33" s="70"/>
      <c r="Z33" s="71"/>
      <c r="AA33" s="71"/>
    </row>
    <row r="34" spans="1:29" ht="15.75" x14ac:dyDescent="0.25">
      <c r="B34" s="72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73"/>
      <c r="R34" s="73"/>
      <c r="S34" s="73"/>
      <c r="T34" s="73"/>
      <c r="U34" s="73"/>
      <c r="V34" s="73"/>
      <c r="W34" s="73"/>
      <c r="X34" s="73"/>
      <c r="Y34" s="13"/>
      <c r="Z34" s="19"/>
      <c r="AA34" s="19"/>
    </row>
    <row r="35" spans="1:29" ht="15.75" x14ac:dyDescent="0.25">
      <c r="B35" s="11" t="s">
        <v>26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4"/>
      <c r="AC35" s="4"/>
    </row>
    <row r="36" spans="1:29" ht="5.0999999999999996" customHeight="1" x14ac:dyDescent="0.25">
      <c r="B36" s="14"/>
      <c r="C36" s="15"/>
      <c r="D36" s="15"/>
      <c r="E36" s="15"/>
      <c r="F36" s="15"/>
      <c r="G36" s="15"/>
      <c r="H36" s="15"/>
      <c r="I36" s="15"/>
      <c r="J36" s="15"/>
      <c r="K36" s="16"/>
      <c r="L36" s="16"/>
      <c r="M36" s="16"/>
      <c r="N36" s="16"/>
      <c r="O36" s="16"/>
      <c r="P36" s="16"/>
      <c r="Q36" s="17"/>
      <c r="R36" s="17"/>
      <c r="S36" s="17"/>
      <c r="T36" s="17"/>
      <c r="U36" s="17"/>
      <c r="V36" s="17"/>
      <c r="W36" s="17"/>
      <c r="X36" s="17"/>
      <c r="Y36" s="18"/>
      <c r="Z36" s="19"/>
      <c r="AA36" s="19"/>
    </row>
    <row r="37" spans="1:29" x14ac:dyDescent="0.25">
      <c r="A37" s="20"/>
      <c r="B37" s="9" t="s">
        <v>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74"/>
      <c r="R37" s="74"/>
      <c r="S37" s="74"/>
      <c r="T37" s="74"/>
      <c r="U37" s="74"/>
      <c r="V37" s="74"/>
      <c r="W37" s="74"/>
      <c r="X37" s="74"/>
      <c r="Y37" s="22"/>
      <c r="Z37" s="23"/>
      <c r="AA37" s="23"/>
    </row>
    <row r="38" spans="1:29" ht="5.0999999999999996" customHeight="1" x14ac:dyDescent="0.25">
      <c r="A38" s="9"/>
      <c r="B38" s="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74"/>
      <c r="R38" s="74"/>
      <c r="S38" s="74"/>
      <c r="T38" s="74"/>
      <c r="U38" s="74"/>
      <c r="V38" s="74"/>
      <c r="W38" s="74"/>
      <c r="X38" s="74"/>
      <c r="Y38" s="22"/>
      <c r="Z38" s="23"/>
      <c r="AA38" s="23"/>
    </row>
    <row r="39" spans="1:29" x14ac:dyDescent="0.25">
      <c r="A39" s="9"/>
      <c r="B39" s="24" t="s">
        <v>27</v>
      </c>
      <c r="C39" s="25"/>
      <c r="D39" s="26" t="str">
        <f>D$10</f>
        <v>1кв 2012</v>
      </c>
      <c r="E39" s="26" t="str">
        <f t="shared" ref="E39:AA39" si="3">E$10</f>
        <v>2кв 2012</v>
      </c>
      <c r="F39" s="26" t="str">
        <f t="shared" si="3"/>
        <v>3кв 2012</v>
      </c>
      <c r="G39" s="26" t="str">
        <f t="shared" si="3"/>
        <v>4кв 2012</v>
      </c>
      <c r="H39" s="26" t="str">
        <f t="shared" si="3"/>
        <v>1кв 2013</v>
      </c>
      <c r="I39" s="26" t="str">
        <f t="shared" si="3"/>
        <v>2кв 2013</v>
      </c>
      <c r="J39" s="26" t="str">
        <f t="shared" si="3"/>
        <v>3кв 2013</v>
      </c>
      <c r="K39" s="26" t="str">
        <f t="shared" si="3"/>
        <v>4кв 2013</v>
      </c>
      <c r="L39" s="26" t="str">
        <f t="shared" si="3"/>
        <v>1кв 2014</v>
      </c>
      <c r="M39" s="26" t="str">
        <f t="shared" si="3"/>
        <v>2кв 2014</v>
      </c>
      <c r="N39" s="26" t="str">
        <f t="shared" si="3"/>
        <v>3кв 2014</v>
      </c>
      <c r="O39" s="26" t="str">
        <f t="shared" si="3"/>
        <v>4кв 2014</v>
      </c>
      <c r="P39" s="26" t="str">
        <f t="shared" si="3"/>
        <v>1кв 2015</v>
      </c>
      <c r="Q39" s="26" t="str">
        <f t="shared" si="3"/>
        <v>2кв 2015</v>
      </c>
      <c r="R39" s="26" t="str">
        <f t="shared" si="3"/>
        <v>3кв 2015</v>
      </c>
      <c r="S39" s="26" t="str">
        <f t="shared" si="3"/>
        <v>4кв 2015</v>
      </c>
      <c r="T39" s="26" t="str">
        <f t="shared" si="3"/>
        <v>1кв 2016</v>
      </c>
      <c r="U39" s="26" t="str">
        <f t="shared" si="3"/>
        <v>2кв 2016</v>
      </c>
      <c r="V39" s="26" t="str">
        <f t="shared" si="3"/>
        <v>3кв 2016</v>
      </c>
      <c r="W39" s="26" t="str">
        <f t="shared" si="3"/>
        <v>4кв 2016</v>
      </c>
      <c r="X39" s="27" t="str">
        <f t="shared" si="3"/>
        <v>1кв 2017</v>
      </c>
      <c r="Y39" s="28"/>
      <c r="Z39" s="29" t="str">
        <f>Z$10</f>
        <v>кв/кв</v>
      </c>
      <c r="AA39" s="29" t="str">
        <f t="shared" si="3"/>
        <v>г/г</v>
      </c>
    </row>
    <row r="40" spans="1:29" x14ac:dyDescent="0.25">
      <c r="A40" s="9"/>
      <c r="B40" s="42" t="s">
        <v>28</v>
      </c>
      <c r="C40" s="47"/>
      <c r="D40" s="48">
        <f>SUM(D41:D43)</f>
        <v>1.1113733459999999</v>
      </c>
      <c r="E40" s="48">
        <f t="shared" ref="E40:X40" si="4">SUM(E41:E43)</f>
        <v>0.99919214578095994</v>
      </c>
      <c r="F40" s="48">
        <f t="shared" si="4"/>
        <v>1.1841847606293356</v>
      </c>
      <c r="G40" s="48">
        <f t="shared" si="4"/>
        <v>1.2818568820454397</v>
      </c>
      <c r="H40" s="48">
        <f t="shared" si="4"/>
        <v>1.172712854772</v>
      </c>
      <c r="I40" s="48">
        <f t="shared" si="4"/>
        <v>1.0284018884136004</v>
      </c>
      <c r="J40" s="48">
        <f t="shared" si="4"/>
        <v>0.82366697393439969</v>
      </c>
      <c r="K40" s="48">
        <f t="shared" si="4"/>
        <v>1.3389724841802897</v>
      </c>
      <c r="L40" s="48">
        <f t="shared" si="4"/>
        <v>1.3879529169693998</v>
      </c>
      <c r="M40" s="48">
        <f t="shared" si="4"/>
        <v>1.0613945590542497</v>
      </c>
      <c r="N40" s="48">
        <f t="shared" si="4"/>
        <v>1.0203710805775001</v>
      </c>
      <c r="O40" s="48">
        <f t="shared" si="4"/>
        <v>1.4278934234825005</v>
      </c>
      <c r="P40" s="48">
        <f t="shared" si="4"/>
        <v>1.6255186227982978</v>
      </c>
      <c r="Q40" s="49">
        <f t="shared" si="4"/>
        <v>1.4269450151082996</v>
      </c>
      <c r="R40" s="49">
        <f t="shared" si="4"/>
        <v>1.3621501874389483</v>
      </c>
      <c r="S40" s="49">
        <f t="shared" si="4"/>
        <v>1.6213220698855986</v>
      </c>
      <c r="T40" s="49">
        <f t="shared" si="4"/>
        <v>1.5562557608961456</v>
      </c>
      <c r="U40" s="49">
        <f t="shared" si="4"/>
        <v>1.3626679131597983</v>
      </c>
      <c r="V40" s="49">
        <f t="shared" si="4"/>
        <v>1.4429618648264004</v>
      </c>
      <c r="W40" s="49">
        <f t="shared" si="4"/>
        <v>1.352167622109453</v>
      </c>
      <c r="X40" s="50">
        <f t="shared" si="4"/>
        <v>1.2359026230278993</v>
      </c>
      <c r="Y40" s="51"/>
      <c r="Z40" s="52">
        <f t="shared" ref="Z40:Z55" ca="1" si="5">OFFSET(Y40,0,-1)/OFFSET(Y40,0,-2)-1</f>
        <v>-8.5984161416447824E-2</v>
      </c>
      <c r="AA40" s="52">
        <f t="shared" ref="AA40:AA55" ca="1" si="6">OFFSET(Y40,0,-1)/OFFSET(Y40,0,-5)-1</f>
        <v>-0.20584864385258628</v>
      </c>
      <c r="AB40" s="53"/>
    </row>
    <row r="41" spans="1:29" x14ac:dyDescent="0.25">
      <c r="A41" s="9"/>
      <c r="B41" s="45" t="s">
        <v>29</v>
      </c>
      <c r="D41" s="31">
        <v>0.21964893299999996</v>
      </c>
      <c r="E41" s="31">
        <v>0.14166192999999999</v>
      </c>
      <c r="F41" s="31">
        <v>0.20694889999999991</v>
      </c>
      <c r="G41" s="31">
        <v>4.6374170000000006E-2</v>
      </c>
      <c r="H41" s="31">
        <v>4.2435510000000058E-2</v>
      </c>
      <c r="I41" s="31">
        <v>9.0533230000000006E-2</v>
      </c>
      <c r="J41" s="31">
        <v>9.4686100000000023E-3</v>
      </c>
      <c r="K41" s="31">
        <v>2.6467879999999843E-2</v>
      </c>
      <c r="L41" s="31">
        <v>6.2965499999999997E-3</v>
      </c>
      <c r="M41" s="31">
        <v>4.2422000000000007E-3</v>
      </c>
      <c r="N41" s="31">
        <v>9.4924770000000006E-2</v>
      </c>
      <c r="O41" s="31">
        <v>0.15347517200000005</v>
      </c>
      <c r="P41" s="31">
        <v>0.15462864000000001</v>
      </c>
      <c r="Q41" s="32">
        <v>0.12019350499999999</v>
      </c>
      <c r="R41" s="32">
        <v>0.22162259899999998</v>
      </c>
      <c r="S41" s="32">
        <v>0.152820065</v>
      </c>
      <c r="T41" s="32">
        <v>0.13458493400000002</v>
      </c>
      <c r="U41" s="32">
        <v>8.3864377999999989E-2</v>
      </c>
      <c r="V41" s="32">
        <v>0.10532237799999999</v>
      </c>
      <c r="W41" s="32">
        <v>4.1076400000000006E-2</v>
      </c>
      <c r="X41" s="33">
        <v>5.4105750000000001E-2</v>
      </c>
      <c r="Y41" s="34"/>
      <c r="Z41" s="43">
        <f t="shared" ca="1" si="5"/>
        <v>0.31719795308254839</v>
      </c>
      <c r="AA41" s="43">
        <f t="shared" ca="1" si="6"/>
        <v>-0.59798063280991021</v>
      </c>
    </row>
    <row r="42" spans="1:29" x14ac:dyDescent="0.25">
      <c r="A42" s="9"/>
      <c r="B42" s="45" t="s">
        <v>30</v>
      </c>
      <c r="D42" s="31">
        <v>0.89172441300000005</v>
      </c>
      <c r="E42" s="31">
        <v>0.85562463578096004</v>
      </c>
      <c r="F42" s="31">
        <v>0.97723586062933576</v>
      </c>
      <c r="G42" s="31">
        <v>1.2354827120454397</v>
      </c>
      <c r="H42" s="31">
        <v>1.130277344772</v>
      </c>
      <c r="I42" s="31">
        <v>0.93677422841360036</v>
      </c>
      <c r="J42" s="31">
        <v>0.77974111393439971</v>
      </c>
      <c r="K42" s="31">
        <v>1.2282310871802899</v>
      </c>
      <c r="L42" s="31">
        <v>1.2954943569693997</v>
      </c>
      <c r="M42" s="31">
        <v>0.97331467905424984</v>
      </c>
      <c r="N42" s="31">
        <v>0.86037077057750011</v>
      </c>
      <c r="O42" s="31">
        <v>1.2091312414825004</v>
      </c>
      <c r="P42" s="31">
        <v>1.4184938587982978</v>
      </c>
      <c r="Q42" s="32">
        <v>1.2347378061082996</v>
      </c>
      <c r="R42" s="32">
        <v>1.0962618604389482</v>
      </c>
      <c r="S42" s="32">
        <v>1.3510060048855985</v>
      </c>
      <c r="T42" s="32">
        <v>1.3126798928961452</v>
      </c>
      <c r="U42" s="32">
        <v>1.1098073291597985</v>
      </c>
      <c r="V42" s="32">
        <v>1.1448620358264003</v>
      </c>
      <c r="W42" s="32">
        <v>1.170016949109453</v>
      </c>
      <c r="X42" s="33">
        <v>1.1219184870278993</v>
      </c>
      <c r="Y42" s="34"/>
      <c r="Z42" s="43">
        <f t="shared" ca="1" si="5"/>
        <v>-4.110920112581562E-2</v>
      </c>
      <c r="AA42" s="43">
        <f t="shared" ca="1" si="6"/>
        <v>-0.14532210548862146</v>
      </c>
    </row>
    <row r="43" spans="1:29" x14ac:dyDescent="0.25">
      <c r="A43" s="9"/>
      <c r="B43" s="45" t="s">
        <v>31</v>
      </c>
      <c r="D43" s="31">
        <v>0</v>
      </c>
      <c r="E43" s="31">
        <v>1.9055799999999998E-3</v>
      </c>
      <c r="F43" s="31">
        <v>0</v>
      </c>
      <c r="G43" s="31">
        <v>0</v>
      </c>
      <c r="H43" s="31">
        <v>0</v>
      </c>
      <c r="I43" s="31">
        <v>1.09443E-3</v>
      </c>
      <c r="J43" s="31">
        <v>3.4457250000000002E-2</v>
      </c>
      <c r="K43" s="31">
        <v>8.4273516999999853E-2</v>
      </c>
      <c r="L43" s="31">
        <v>8.6162009999999997E-2</v>
      </c>
      <c r="M43" s="31">
        <v>8.3837680000000012E-2</v>
      </c>
      <c r="N43" s="31">
        <v>6.5075540000000001E-2</v>
      </c>
      <c r="O43" s="31">
        <v>6.5287010000000006E-2</v>
      </c>
      <c r="P43" s="31">
        <v>5.2396123999999995E-2</v>
      </c>
      <c r="Q43" s="32">
        <v>7.2013704000000012E-2</v>
      </c>
      <c r="R43" s="32">
        <v>4.4265728000000004E-2</v>
      </c>
      <c r="S43" s="32">
        <v>0.11749599999999999</v>
      </c>
      <c r="T43" s="32">
        <v>0.10899093400000032</v>
      </c>
      <c r="U43" s="32">
        <v>0.16899620599999993</v>
      </c>
      <c r="V43" s="32">
        <v>0.19277745100000016</v>
      </c>
      <c r="W43" s="32">
        <v>0.14107427299999997</v>
      </c>
      <c r="X43" s="33">
        <v>5.987838600000002E-2</v>
      </c>
      <c r="Y43" s="34"/>
      <c r="Z43" s="43">
        <f t="shared" ca="1" si="5"/>
        <v>-0.57555417634510841</v>
      </c>
      <c r="AA43" s="43">
        <f t="shared" ca="1" si="6"/>
        <v>-0.4506113141483874</v>
      </c>
    </row>
    <row r="44" spans="1:29" x14ac:dyDescent="0.25">
      <c r="A44" s="9"/>
      <c r="B44" s="42" t="s">
        <v>10</v>
      </c>
      <c r="C44" s="47"/>
      <c r="D44" s="48">
        <f>SUM(D45:D51)</f>
        <v>2.3708060906847219</v>
      </c>
      <c r="E44" s="48">
        <f t="shared" ref="E44:X44" si="7">SUM(E45:E51)</f>
        <v>2.3481124753874694</v>
      </c>
      <c r="F44" s="48">
        <f t="shared" si="7"/>
        <v>2.1868541482079991</v>
      </c>
      <c r="G44" s="48">
        <f t="shared" si="7"/>
        <v>1.9956032827942094</v>
      </c>
      <c r="H44" s="48">
        <f t="shared" si="7"/>
        <v>2.1606841750741008</v>
      </c>
      <c r="I44" s="48">
        <f t="shared" si="7"/>
        <v>2.2771030648839998</v>
      </c>
      <c r="J44" s="48">
        <f t="shared" si="7"/>
        <v>2.3650439292184</v>
      </c>
      <c r="K44" s="48">
        <f t="shared" si="7"/>
        <v>1.6794500603751041</v>
      </c>
      <c r="L44" s="48">
        <f t="shared" si="7"/>
        <v>1.9364057859179</v>
      </c>
      <c r="M44" s="48">
        <f t="shared" si="7"/>
        <v>2.1176698357024999</v>
      </c>
      <c r="N44" s="48">
        <f t="shared" si="7"/>
        <v>2.0147288536491001</v>
      </c>
      <c r="O44" s="48">
        <f t="shared" si="7"/>
        <v>1.8445306717149503</v>
      </c>
      <c r="P44" s="48">
        <f t="shared" si="7"/>
        <v>1.8162941484573998</v>
      </c>
      <c r="Q44" s="49">
        <f t="shared" si="7"/>
        <v>1.9817614199007498</v>
      </c>
      <c r="R44" s="49">
        <f t="shared" si="7"/>
        <v>2.1670309648099488</v>
      </c>
      <c r="S44" s="49">
        <f t="shared" si="7"/>
        <v>1.7389276268846985</v>
      </c>
      <c r="T44" s="49">
        <f t="shared" si="7"/>
        <v>2.0541693187592487</v>
      </c>
      <c r="U44" s="49">
        <f t="shared" si="7"/>
        <v>2.114566438417099</v>
      </c>
      <c r="V44" s="49">
        <f t="shared" si="7"/>
        <v>2.1007231044208976</v>
      </c>
      <c r="W44" s="49">
        <f t="shared" si="7"/>
        <v>1.7459453178675994</v>
      </c>
      <c r="X44" s="50">
        <f t="shared" si="7"/>
        <v>2.027827405999783</v>
      </c>
      <c r="Y44" s="51"/>
      <c r="Z44" s="52">
        <f t="shared" ca="1" si="5"/>
        <v>0.16144955128174265</v>
      </c>
      <c r="AA44" s="52">
        <f t="shared" ca="1" si="6"/>
        <v>-1.2823632657203099E-2</v>
      </c>
      <c r="AB44" s="53"/>
    </row>
    <row r="45" spans="1:29" x14ac:dyDescent="0.25">
      <c r="A45" s="9"/>
      <c r="B45" s="45" t="s">
        <v>32</v>
      </c>
      <c r="D45" s="31">
        <v>0.29172109099999999</v>
      </c>
      <c r="E45" s="31">
        <v>0.2600728499999988</v>
      </c>
      <c r="F45" s="31">
        <v>0.20902363899999898</v>
      </c>
      <c r="G45" s="31">
        <v>0.16275293400000196</v>
      </c>
      <c r="H45" s="31">
        <v>0.22379983500000156</v>
      </c>
      <c r="I45" s="31">
        <v>0.23495832799999991</v>
      </c>
      <c r="J45" s="31">
        <v>0.23046714192400014</v>
      </c>
      <c r="K45" s="31">
        <v>9.0009000000000006E-2</v>
      </c>
      <c r="L45" s="31">
        <v>9.9516999999999994E-2</v>
      </c>
      <c r="M45" s="31">
        <v>0.103154703</v>
      </c>
      <c r="N45" s="31">
        <v>8.9646808000000008E-2</v>
      </c>
      <c r="O45" s="31">
        <v>0.105921</v>
      </c>
      <c r="P45" s="31">
        <v>0.10857015099999998</v>
      </c>
      <c r="Q45" s="32">
        <v>0.120974886</v>
      </c>
      <c r="R45" s="32">
        <v>9.4268201999999995E-2</v>
      </c>
      <c r="S45" s="32">
        <v>0.11119446399999998</v>
      </c>
      <c r="T45" s="32">
        <v>0.12130112700000001</v>
      </c>
      <c r="U45" s="32">
        <v>0.14122184099999999</v>
      </c>
      <c r="V45" s="32">
        <v>9.6864962999999915E-2</v>
      </c>
      <c r="W45" s="32">
        <v>0.12142706599999985</v>
      </c>
      <c r="X45" s="33">
        <v>0.13384123799999978</v>
      </c>
      <c r="Y45" s="34"/>
      <c r="Z45" s="43">
        <f t="shared" ca="1" si="5"/>
        <v>0.10223562512825546</v>
      </c>
      <c r="AA45" s="43">
        <f t="shared" ca="1" si="6"/>
        <v>0.1033800040456323</v>
      </c>
    </row>
    <row r="46" spans="1:29" x14ac:dyDescent="0.25">
      <c r="A46" s="9"/>
      <c r="B46" s="45" t="s">
        <v>33</v>
      </c>
      <c r="D46" s="31">
        <v>1.0286590963179219</v>
      </c>
      <c r="E46" s="31">
        <v>0.97470787536907122</v>
      </c>
      <c r="F46" s="31">
        <v>0.91378834205599557</v>
      </c>
      <c r="G46" s="31">
        <v>0.84093615753701123</v>
      </c>
      <c r="H46" s="31">
        <v>0.90007338436209905</v>
      </c>
      <c r="I46" s="31">
        <v>0.9731983510679999</v>
      </c>
      <c r="J46" s="31">
        <v>1.0308253146816</v>
      </c>
      <c r="K46" s="31">
        <v>0.66075911403783993</v>
      </c>
      <c r="L46" s="31">
        <v>0.86817017186329992</v>
      </c>
      <c r="M46" s="31">
        <v>0.94980585845139998</v>
      </c>
      <c r="N46" s="31">
        <v>0.91280300068214992</v>
      </c>
      <c r="O46" s="31">
        <v>0.81522783661275011</v>
      </c>
      <c r="P46" s="31">
        <v>0.79340260177870003</v>
      </c>
      <c r="Q46" s="32">
        <v>0.90827663059250008</v>
      </c>
      <c r="R46" s="32">
        <v>0.99011287367049983</v>
      </c>
      <c r="S46" s="32">
        <v>0.75401949934354873</v>
      </c>
      <c r="T46" s="32">
        <v>0.98963752779954905</v>
      </c>
      <c r="U46" s="32">
        <v>0.89577861702795003</v>
      </c>
      <c r="V46" s="32">
        <v>0.94012385978144886</v>
      </c>
      <c r="W46" s="32">
        <v>0.71670154799474983</v>
      </c>
      <c r="X46" s="33">
        <v>0.96391782244610003</v>
      </c>
      <c r="Y46" s="34"/>
      <c r="Z46" s="43">
        <f t="shared" ca="1" si="5"/>
        <v>0.34493615249336829</v>
      </c>
      <c r="AA46" s="43">
        <f t="shared" ca="1" si="6"/>
        <v>-2.5989015807268978E-2</v>
      </c>
    </row>
    <row r="47" spans="1:29" x14ac:dyDescent="0.25">
      <c r="A47" s="9"/>
      <c r="B47" s="45" t="s">
        <v>34</v>
      </c>
      <c r="D47" s="31">
        <v>0.50144956283879993</v>
      </c>
      <c r="E47" s="31">
        <v>0.52132254961839974</v>
      </c>
      <c r="F47" s="31">
        <v>0.52186244455199648</v>
      </c>
      <c r="G47" s="31">
        <v>0.46941222798520443</v>
      </c>
      <c r="H47" s="31">
        <v>0.46589241711199997</v>
      </c>
      <c r="I47" s="31">
        <v>0.49358401382399997</v>
      </c>
      <c r="J47" s="31">
        <v>0.54572949758400013</v>
      </c>
      <c r="K47" s="31">
        <v>0.49001270721600004</v>
      </c>
      <c r="L47" s="31">
        <v>0.49655318134190007</v>
      </c>
      <c r="M47" s="31">
        <v>0.5531350732658501</v>
      </c>
      <c r="N47" s="31">
        <v>0.54489427156589998</v>
      </c>
      <c r="O47" s="31">
        <v>0.45115990583985</v>
      </c>
      <c r="P47" s="31">
        <v>0.47187630712189998</v>
      </c>
      <c r="Q47" s="32">
        <v>0.49443514127855004</v>
      </c>
      <c r="R47" s="32">
        <v>0.53870599835354982</v>
      </c>
      <c r="S47" s="32">
        <v>0.43463387505630008</v>
      </c>
      <c r="T47" s="32">
        <v>0.52789619288729983</v>
      </c>
      <c r="U47" s="32">
        <v>0.55498466879149988</v>
      </c>
      <c r="V47" s="32">
        <v>0.52736610534814976</v>
      </c>
      <c r="W47" s="32">
        <v>0.4132717710028998</v>
      </c>
      <c r="X47" s="33">
        <v>0.46105720370824982</v>
      </c>
      <c r="Y47" s="34"/>
      <c r="Z47" s="43">
        <f t="shared" ca="1" si="5"/>
        <v>0.11562713947141279</v>
      </c>
      <c r="AA47" s="43">
        <f t="shared" ca="1" si="6"/>
        <v>-0.12661388750215785</v>
      </c>
    </row>
    <row r="48" spans="1:29" x14ac:dyDescent="0.25">
      <c r="A48" s="9"/>
      <c r="B48" s="45" t="s">
        <v>35</v>
      </c>
      <c r="D48" s="31">
        <v>0.30464328152799997</v>
      </c>
      <c r="E48" s="31">
        <v>0.30246913339999992</v>
      </c>
      <c r="F48" s="31">
        <v>0.26336385960000358</v>
      </c>
      <c r="G48" s="31">
        <v>0.25675927327199644</v>
      </c>
      <c r="H48" s="31">
        <v>0.27601278260000006</v>
      </c>
      <c r="I48" s="31">
        <v>0.29421605999200001</v>
      </c>
      <c r="J48" s="31">
        <v>0.28730380402880001</v>
      </c>
      <c r="K48" s="31">
        <v>0.21989265812126399</v>
      </c>
      <c r="L48" s="31">
        <v>0.22052979871270001</v>
      </c>
      <c r="M48" s="31">
        <v>0.23978017698524998</v>
      </c>
      <c r="N48" s="31">
        <v>0.22876704640105003</v>
      </c>
      <c r="O48" s="31">
        <v>0.22937747026235003</v>
      </c>
      <c r="P48" s="31">
        <v>0.23602762255679993</v>
      </c>
      <c r="Q48" s="32">
        <v>0.22502068302969988</v>
      </c>
      <c r="R48" s="32">
        <v>0.29707447978589974</v>
      </c>
      <c r="S48" s="32">
        <v>0.21789104848484983</v>
      </c>
      <c r="T48" s="32">
        <v>0.19381071507239989</v>
      </c>
      <c r="U48" s="32">
        <v>0.26677813459764965</v>
      </c>
      <c r="V48" s="32">
        <v>0.26384146829129962</v>
      </c>
      <c r="W48" s="32">
        <v>0.25467700486994971</v>
      </c>
      <c r="X48" s="33">
        <v>0.25664340851209988</v>
      </c>
      <c r="Y48" s="34"/>
      <c r="Z48" s="43">
        <f t="shared" ca="1" si="5"/>
        <v>7.7211668291541358E-3</v>
      </c>
      <c r="AA48" s="43">
        <f t="shared" ca="1" si="6"/>
        <v>0.32419617984603288</v>
      </c>
    </row>
    <row r="49" spans="1:31" x14ac:dyDescent="0.25">
      <c r="A49" s="9"/>
      <c r="B49" s="45" t="s">
        <v>36</v>
      </c>
      <c r="D49" s="31">
        <v>0.13162671799999998</v>
      </c>
      <c r="E49" s="31">
        <v>0.14987372099999982</v>
      </c>
      <c r="F49" s="31">
        <v>0.1528224280000024</v>
      </c>
      <c r="G49" s="31">
        <v>0.14216975899999756</v>
      </c>
      <c r="H49" s="31">
        <v>0.16129884099999997</v>
      </c>
      <c r="I49" s="31">
        <v>0.14478191299999998</v>
      </c>
      <c r="J49" s="31">
        <v>0.14364989599999997</v>
      </c>
      <c r="K49" s="31">
        <v>9.9019689999999994E-2</v>
      </c>
      <c r="L49" s="31">
        <v>0.13241365999999999</v>
      </c>
      <c r="M49" s="31">
        <v>0.12479219000000001</v>
      </c>
      <c r="N49" s="31">
        <v>0.12412328</v>
      </c>
      <c r="O49" s="31">
        <v>0.13260675000000002</v>
      </c>
      <c r="P49" s="31">
        <v>8.8691560000000016E-2</v>
      </c>
      <c r="Q49" s="32">
        <v>9.1007969999999869E-2</v>
      </c>
      <c r="R49" s="32">
        <v>0.11140560999999975</v>
      </c>
      <c r="S49" s="32">
        <v>8.3844604999999933E-2</v>
      </c>
      <c r="T49" s="32">
        <v>9.1270189999999848E-2</v>
      </c>
      <c r="U49" s="32">
        <v>0.11873580199999979</v>
      </c>
      <c r="V49" s="32">
        <v>0.1379198469999999</v>
      </c>
      <c r="W49" s="32">
        <v>0.111516029</v>
      </c>
      <c r="X49" s="33">
        <v>7.5488794000000067E-2</v>
      </c>
      <c r="Y49" s="34"/>
      <c r="Z49" s="43">
        <f t="shared" ca="1" si="5"/>
        <v>-0.32306777171916634</v>
      </c>
      <c r="AA49" s="43">
        <f t="shared" ca="1" si="6"/>
        <v>-0.17290854768681652</v>
      </c>
    </row>
    <row r="50" spans="1:31" x14ac:dyDescent="0.25">
      <c r="A50" s="9"/>
      <c r="B50" s="45" t="s">
        <v>37</v>
      </c>
      <c r="D50" s="31">
        <v>5.3823341000000004E-2</v>
      </c>
      <c r="E50" s="31">
        <v>6.3215515999999985E-2</v>
      </c>
      <c r="F50" s="31">
        <v>5.9831425000000014E-2</v>
      </c>
      <c r="G50" s="31">
        <v>4.9653240999999945E-2</v>
      </c>
      <c r="H50" s="31">
        <v>6.5616635000000006E-2</v>
      </c>
      <c r="I50" s="31">
        <v>6.1242819000000004E-2</v>
      </c>
      <c r="J50" s="31">
        <v>6.3068395000000027E-2</v>
      </c>
      <c r="K50" s="31">
        <v>5.3641881000000009E-2</v>
      </c>
      <c r="L50" s="31">
        <v>5.7989593999999998E-2</v>
      </c>
      <c r="M50" s="31">
        <v>6.6059984000000002E-2</v>
      </c>
      <c r="N50" s="31">
        <v>6.7839716999999994E-2</v>
      </c>
      <c r="O50" s="31">
        <v>6.5882469000000013E-2</v>
      </c>
      <c r="P50" s="31">
        <v>6.3579646000000017E-2</v>
      </c>
      <c r="Q50" s="32">
        <v>7.0779348999999991E-2</v>
      </c>
      <c r="R50" s="32">
        <v>6.8539821000000001E-2</v>
      </c>
      <c r="S50" s="32">
        <v>7.369978499999999E-2</v>
      </c>
      <c r="T50" s="32">
        <v>7.2174976000000002E-2</v>
      </c>
      <c r="U50" s="32">
        <v>6.3817225000000005E-2</v>
      </c>
      <c r="V50" s="32">
        <v>5.5379571000000002E-2</v>
      </c>
      <c r="W50" s="32">
        <v>5.3634738999999994E-2</v>
      </c>
      <c r="X50" s="33">
        <v>5.4954889333333326E-2</v>
      </c>
      <c r="Y50" s="34"/>
      <c r="Z50" s="43">
        <f t="shared" ca="1" si="5"/>
        <v>2.4613717861726281E-2</v>
      </c>
      <c r="AA50" s="43">
        <f t="shared" ca="1" si="6"/>
        <v>-0.23858804839320868</v>
      </c>
    </row>
    <row r="51" spans="1:31" x14ac:dyDescent="0.25">
      <c r="A51" s="9"/>
      <c r="B51" s="45" t="s">
        <v>38</v>
      </c>
      <c r="D51" s="31">
        <v>5.8883000000000005E-2</v>
      </c>
      <c r="E51" s="31">
        <v>7.6450830000000081E-2</v>
      </c>
      <c r="F51" s="31">
        <v>6.6162010000001339E-2</v>
      </c>
      <c r="G51" s="31">
        <v>7.3919689999997984E-2</v>
      </c>
      <c r="H51" s="31">
        <v>6.799028E-2</v>
      </c>
      <c r="I51" s="31">
        <v>7.5121580000000021E-2</v>
      </c>
      <c r="J51" s="31">
        <v>6.3999879999999995E-2</v>
      </c>
      <c r="K51" s="31">
        <v>6.6115010000000002E-2</v>
      </c>
      <c r="L51" s="31">
        <v>6.1232379999999996E-2</v>
      </c>
      <c r="M51" s="31">
        <v>8.0941849999999996E-2</v>
      </c>
      <c r="N51" s="31">
        <v>4.6654729999999998E-2</v>
      </c>
      <c r="O51" s="31">
        <v>4.4355240000000004E-2</v>
      </c>
      <c r="P51" s="31">
        <v>5.4146259999999995E-2</v>
      </c>
      <c r="Q51" s="32">
        <v>7.1266759999999985E-2</v>
      </c>
      <c r="R51" s="32">
        <v>6.6923980000000008E-2</v>
      </c>
      <c r="S51" s="32">
        <v>6.3644349999999961E-2</v>
      </c>
      <c r="T51" s="32">
        <v>5.807859000000002E-2</v>
      </c>
      <c r="U51" s="32">
        <v>7.3250149999999986E-2</v>
      </c>
      <c r="V51" s="32">
        <v>7.9227289999999978E-2</v>
      </c>
      <c r="W51" s="32">
        <v>7.4717159999999963E-2</v>
      </c>
      <c r="X51" s="33">
        <v>8.1924049999999998E-2</v>
      </c>
      <c r="Y51" s="34"/>
      <c r="Z51" s="43">
        <f t="shared" ca="1" si="5"/>
        <v>9.6455620101192796E-2</v>
      </c>
      <c r="AA51" s="43">
        <f t="shared" ca="1" si="6"/>
        <v>0.41057229522961847</v>
      </c>
    </row>
    <row r="52" spans="1:31" x14ac:dyDescent="0.25">
      <c r="A52" s="9"/>
      <c r="B52" s="42" t="s">
        <v>39</v>
      </c>
      <c r="C52" s="47"/>
      <c r="D52" s="48">
        <f>SUM(D53:D54)</f>
        <v>0.38979978300000001</v>
      </c>
      <c r="E52" s="48">
        <f t="shared" ref="E52:X52" si="8">SUM(E53:E54)</f>
        <v>0.47066686199999991</v>
      </c>
      <c r="F52" s="48">
        <f t="shared" si="8"/>
        <v>0.44465882000000001</v>
      </c>
      <c r="G52" s="48">
        <f t="shared" si="8"/>
        <v>0.40069180999999993</v>
      </c>
      <c r="H52" s="48">
        <f t="shared" si="8"/>
        <v>0.4300195389999999</v>
      </c>
      <c r="I52" s="48">
        <f t="shared" si="8"/>
        <v>0.46802564000000002</v>
      </c>
      <c r="J52" s="48">
        <f t="shared" si="8"/>
        <v>0.53532363900000002</v>
      </c>
      <c r="K52" s="48">
        <f t="shared" si="8"/>
        <v>0.54865956699999985</v>
      </c>
      <c r="L52" s="48">
        <f t="shared" si="8"/>
        <v>0.5675239339999999</v>
      </c>
      <c r="M52" s="48">
        <f t="shared" si="8"/>
        <v>0.65488219399999992</v>
      </c>
      <c r="N52" s="48">
        <f t="shared" si="8"/>
        <v>0.54318458200000019</v>
      </c>
      <c r="O52" s="48">
        <f t="shared" si="8"/>
        <v>0.57016889500000012</v>
      </c>
      <c r="P52" s="48">
        <f t="shared" si="8"/>
        <v>0.51595310899999991</v>
      </c>
      <c r="Q52" s="49">
        <f t="shared" si="8"/>
        <v>0.60287512099999996</v>
      </c>
      <c r="R52" s="49">
        <f t="shared" si="8"/>
        <v>0.59357805299999988</v>
      </c>
      <c r="S52" s="49">
        <f t="shared" si="8"/>
        <v>0.37657878299999992</v>
      </c>
      <c r="T52" s="49">
        <f t="shared" si="8"/>
        <v>0.51587770100000008</v>
      </c>
      <c r="U52" s="49">
        <f t="shared" si="8"/>
        <v>0.46645878399999996</v>
      </c>
      <c r="V52" s="49">
        <f t="shared" si="8"/>
        <v>0.6759486509999999</v>
      </c>
      <c r="W52" s="49">
        <f t="shared" si="8"/>
        <v>0.53707417800000024</v>
      </c>
      <c r="X52" s="50">
        <f t="shared" si="8"/>
        <v>0.41319383600000031</v>
      </c>
      <c r="Y52" s="51"/>
      <c r="Z52" s="52">
        <f t="shared" ca="1" si="5"/>
        <v>-0.23065778820593352</v>
      </c>
      <c r="AA52" s="52">
        <f t="shared" ca="1" si="6"/>
        <v>-0.19904691519124174</v>
      </c>
      <c r="AB52" s="53"/>
    </row>
    <row r="53" spans="1:31" x14ac:dyDescent="0.25">
      <c r="A53" s="9"/>
      <c r="B53" s="45" t="s">
        <v>40</v>
      </c>
      <c r="D53" s="31">
        <v>0.32721408699999999</v>
      </c>
      <c r="E53" s="31">
        <v>0.39389717199999991</v>
      </c>
      <c r="F53" s="31">
        <v>0.36615206</v>
      </c>
      <c r="G53" s="31">
        <v>0.33365367000000001</v>
      </c>
      <c r="H53" s="31">
        <v>0.35949977899999996</v>
      </c>
      <c r="I53" s="31">
        <v>0.39002787000000005</v>
      </c>
      <c r="J53" s="31">
        <v>0.45526863900000014</v>
      </c>
      <c r="K53" s="31">
        <v>0.47212094900000001</v>
      </c>
      <c r="L53" s="31">
        <v>0.490163774</v>
      </c>
      <c r="M53" s="31">
        <v>0.567927654</v>
      </c>
      <c r="N53" s="31">
        <v>0.45897431200000033</v>
      </c>
      <c r="O53" s="31">
        <v>0.48742989500000006</v>
      </c>
      <c r="P53" s="31">
        <v>0.44116840899999998</v>
      </c>
      <c r="Q53" s="32">
        <v>0.53900172099999999</v>
      </c>
      <c r="R53" s="32">
        <v>0.52065130299999995</v>
      </c>
      <c r="S53" s="32">
        <v>0.316824153</v>
      </c>
      <c r="T53" s="32">
        <v>0.45569752100000011</v>
      </c>
      <c r="U53" s="32">
        <v>0.401132614</v>
      </c>
      <c r="V53" s="32">
        <v>0.60665010099999994</v>
      </c>
      <c r="W53" s="32">
        <v>0.47237128800000033</v>
      </c>
      <c r="X53" s="33">
        <v>0.35468271600000034</v>
      </c>
      <c r="Y53" s="34"/>
      <c r="Z53" s="43">
        <f t="shared" ca="1" si="5"/>
        <v>-0.24914421132217479</v>
      </c>
      <c r="AA53" s="43">
        <f t="shared" ca="1" si="6"/>
        <v>-0.2216707362777155</v>
      </c>
    </row>
    <row r="54" spans="1:31" x14ac:dyDescent="0.25">
      <c r="A54" s="9"/>
      <c r="B54" s="45" t="s">
        <v>41</v>
      </c>
      <c r="D54" s="31">
        <v>6.258569600000001E-2</v>
      </c>
      <c r="E54" s="31">
        <v>7.6769690000000002E-2</v>
      </c>
      <c r="F54" s="31">
        <v>7.8506759999999995E-2</v>
      </c>
      <c r="G54" s="31">
        <v>6.7038139999999927E-2</v>
      </c>
      <c r="H54" s="31">
        <v>7.0519759999999918E-2</v>
      </c>
      <c r="I54" s="31">
        <v>7.7997769999999939E-2</v>
      </c>
      <c r="J54" s="31">
        <v>8.0054999999999904E-2</v>
      </c>
      <c r="K54" s="31">
        <v>7.6538617999999822E-2</v>
      </c>
      <c r="L54" s="31">
        <v>7.7360159999999928E-2</v>
      </c>
      <c r="M54" s="31">
        <v>8.6954539999999927E-2</v>
      </c>
      <c r="N54" s="31">
        <v>8.4210269999999893E-2</v>
      </c>
      <c r="O54" s="31">
        <v>8.2739000000000007E-2</v>
      </c>
      <c r="P54" s="31">
        <v>7.4784699999999898E-2</v>
      </c>
      <c r="Q54" s="32">
        <v>6.3873399999999927E-2</v>
      </c>
      <c r="R54" s="32">
        <v>7.2926749999999929E-2</v>
      </c>
      <c r="S54" s="32">
        <v>5.9754629999999934E-2</v>
      </c>
      <c r="T54" s="32">
        <v>6.0180179999999937E-2</v>
      </c>
      <c r="U54" s="32">
        <v>6.5326169999999947E-2</v>
      </c>
      <c r="V54" s="32">
        <v>6.9298549999999903E-2</v>
      </c>
      <c r="W54" s="32">
        <v>6.4702889999999944E-2</v>
      </c>
      <c r="X54" s="33">
        <v>5.8511119999999951E-2</v>
      </c>
      <c r="Y54" s="34"/>
      <c r="Z54" s="43">
        <f t="shared" ca="1" si="5"/>
        <v>-9.5695416387119647E-2</v>
      </c>
      <c r="AA54" s="43">
        <f t="shared" ca="1" si="6"/>
        <v>-2.7734380322557817E-2</v>
      </c>
    </row>
    <row r="55" spans="1:31" x14ac:dyDescent="0.25">
      <c r="A55" s="9"/>
      <c r="B55" s="42" t="s">
        <v>42</v>
      </c>
      <c r="C55" s="47"/>
      <c r="D55" s="75">
        <f>SUM(D40,D44,D52)</f>
        <v>3.8719792196847216</v>
      </c>
      <c r="E55" s="75">
        <f t="shared" ref="E55:X55" si="9">SUM(E40,E44,E52)</f>
        <v>3.8179714831684293</v>
      </c>
      <c r="F55" s="75">
        <f t="shared" si="9"/>
        <v>3.8156977288373346</v>
      </c>
      <c r="G55" s="75">
        <f t="shared" si="9"/>
        <v>3.6781519748396492</v>
      </c>
      <c r="H55" s="75">
        <f t="shared" si="9"/>
        <v>3.7634165688461008</v>
      </c>
      <c r="I55" s="75">
        <f t="shared" si="9"/>
        <v>3.7735305932976</v>
      </c>
      <c r="J55" s="75">
        <f t="shared" si="9"/>
        <v>3.7240345421527996</v>
      </c>
      <c r="K55" s="75">
        <f t="shared" si="9"/>
        <v>3.5670821115553935</v>
      </c>
      <c r="L55" s="48">
        <f t="shared" si="9"/>
        <v>3.8918826368872996</v>
      </c>
      <c r="M55" s="48">
        <f t="shared" si="9"/>
        <v>3.8339465887567492</v>
      </c>
      <c r="N55" s="48">
        <f t="shared" si="9"/>
        <v>3.5782845162266006</v>
      </c>
      <c r="O55" s="48">
        <f t="shared" si="9"/>
        <v>3.8425929901974509</v>
      </c>
      <c r="P55" s="48">
        <f t="shared" si="9"/>
        <v>3.9577658802556974</v>
      </c>
      <c r="Q55" s="49">
        <f t="shared" si="9"/>
        <v>4.01158155600905</v>
      </c>
      <c r="R55" s="49">
        <f t="shared" si="9"/>
        <v>4.1227592052488973</v>
      </c>
      <c r="S55" s="49">
        <f t="shared" si="9"/>
        <v>3.7368284797702969</v>
      </c>
      <c r="T55" s="49">
        <f t="shared" si="9"/>
        <v>4.1263027806553945</v>
      </c>
      <c r="U55" s="49">
        <f t="shared" si="9"/>
        <v>3.9436931355768974</v>
      </c>
      <c r="V55" s="49">
        <f t="shared" si="9"/>
        <v>4.2196336202472979</v>
      </c>
      <c r="W55" s="49">
        <f t="shared" si="9"/>
        <v>3.6351871179770523</v>
      </c>
      <c r="X55" s="50">
        <f t="shared" si="9"/>
        <v>3.6769238650276828</v>
      </c>
      <c r="Y55" s="51"/>
      <c r="Z55" s="52">
        <f t="shared" ca="1" si="5"/>
        <v>1.1481320134589579E-2</v>
      </c>
      <c r="AA55" s="52">
        <f t="shared" ca="1" si="6"/>
        <v>-0.10890594789467567</v>
      </c>
      <c r="AB55" s="53"/>
    </row>
    <row r="56" spans="1:31" x14ac:dyDescent="0.25">
      <c r="D56" s="6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76"/>
      <c r="R56" s="76"/>
      <c r="S56" s="76"/>
      <c r="T56" s="76"/>
      <c r="U56" s="76"/>
      <c r="V56" s="76"/>
      <c r="W56" s="76"/>
      <c r="X56" s="76"/>
      <c r="Y56" s="77"/>
      <c r="Z56" s="71"/>
      <c r="AA56" s="71"/>
    </row>
    <row r="57" spans="1:31" ht="17.25" x14ac:dyDescent="0.25">
      <c r="A57" s="20"/>
      <c r="B57" s="9" t="s">
        <v>43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74"/>
      <c r="R57" s="74"/>
      <c r="S57" s="74"/>
      <c r="T57" s="74"/>
      <c r="U57" s="74"/>
      <c r="V57" s="74"/>
      <c r="W57" s="74"/>
      <c r="X57" s="74"/>
      <c r="Y57" s="22"/>
      <c r="Z57" s="23"/>
      <c r="AA57" s="23"/>
    </row>
    <row r="58" spans="1:31" x14ac:dyDescent="0.25">
      <c r="B58" s="24" t="s">
        <v>27</v>
      </c>
      <c r="C58" s="25"/>
      <c r="D58" s="26" t="str">
        <f>D$10</f>
        <v>1кв 2012</v>
      </c>
      <c r="E58" s="26" t="str">
        <f t="shared" ref="E58:AA58" si="10">E$10</f>
        <v>2кв 2012</v>
      </c>
      <c r="F58" s="26" t="str">
        <f t="shared" si="10"/>
        <v>3кв 2012</v>
      </c>
      <c r="G58" s="26" t="str">
        <f t="shared" si="10"/>
        <v>4кв 2012</v>
      </c>
      <c r="H58" s="26" t="str">
        <f t="shared" si="10"/>
        <v>1кв 2013</v>
      </c>
      <c r="I58" s="26" t="str">
        <f t="shared" si="10"/>
        <v>2кв 2013</v>
      </c>
      <c r="J58" s="26" t="str">
        <f t="shared" si="10"/>
        <v>3кв 2013</v>
      </c>
      <c r="K58" s="26" t="str">
        <f t="shared" si="10"/>
        <v>4кв 2013</v>
      </c>
      <c r="L58" s="26" t="str">
        <f t="shared" si="10"/>
        <v>1кв 2014</v>
      </c>
      <c r="M58" s="26" t="str">
        <f t="shared" si="10"/>
        <v>2кв 2014</v>
      </c>
      <c r="N58" s="26" t="str">
        <f t="shared" si="10"/>
        <v>3кв 2014</v>
      </c>
      <c r="O58" s="26" t="str">
        <f t="shared" si="10"/>
        <v>4кв 2014</v>
      </c>
      <c r="P58" s="26" t="str">
        <f t="shared" si="10"/>
        <v>1кв 2015</v>
      </c>
      <c r="Q58" s="26" t="str">
        <f t="shared" si="10"/>
        <v>2кв 2015</v>
      </c>
      <c r="R58" s="26" t="str">
        <f t="shared" si="10"/>
        <v>3кв 2015</v>
      </c>
      <c r="S58" s="26" t="str">
        <f t="shared" si="10"/>
        <v>4кв 2015</v>
      </c>
      <c r="T58" s="26" t="str">
        <f t="shared" si="10"/>
        <v>1кв 2016</v>
      </c>
      <c r="U58" s="26" t="str">
        <f t="shared" si="10"/>
        <v>2кв 2016</v>
      </c>
      <c r="V58" s="26" t="str">
        <f t="shared" si="10"/>
        <v>3кв 2016</v>
      </c>
      <c r="W58" s="26" t="str">
        <f t="shared" si="10"/>
        <v>4кв 2016</v>
      </c>
      <c r="X58" s="27" t="str">
        <f t="shared" si="10"/>
        <v>1кв 2017</v>
      </c>
      <c r="Y58" s="28"/>
      <c r="Z58" s="29" t="str">
        <f>Z$10</f>
        <v>кв/кв</v>
      </c>
      <c r="AA58" s="29" t="str">
        <f t="shared" si="10"/>
        <v>г/г</v>
      </c>
    </row>
    <row r="59" spans="1:31" x14ac:dyDescent="0.25">
      <c r="B59" s="78" t="s">
        <v>29</v>
      </c>
      <c r="C59" s="79"/>
      <c r="D59" s="31">
        <v>0.21964893299999996</v>
      </c>
      <c r="E59" s="31">
        <v>0.14166192999999999</v>
      </c>
      <c r="F59" s="31">
        <v>0.20694889999999991</v>
      </c>
      <c r="G59" s="31">
        <v>4.6374170000000006E-2</v>
      </c>
      <c r="H59" s="31">
        <v>4.2435509999999996E-2</v>
      </c>
      <c r="I59" s="31">
        <v>9.0533230000000006E-2</v>
      </c>
      <c r="J59" s="31">
        <v>9.4686100000000023E-3</v>
      </c>
      <c r="K59" s="31">
        <v>2.6467879999999843E-2</v>
      </c>
      <c r="L59" s="31">
        <v>6.2965499999999997E-3</v>
      </c>
      <c r="M59" s="31">
        <v>4.2422000000000007E-3</v>
      </c>
      <c r="N59" s="31">
        <v>9.7008070000000002E-2</v>
      </c>
      <c r="O59" s="31">
        <v>0.15646412200000004</v>
      </c>
      <c r="P59" s="31">
        <v>0.15462864000000001</v>
      </c>
      <c r="Q59" s="32">
        <v>0.12019350499999999</v>
      </c>
      <c r="R59" s="32">
        <v>0.22162259899999998</v>
      </c>
      <c r="S59" s="32">
        <v>0.18662031500000001</v>
      </c>
      <c r="T59" s="32">
        <v>0.15005343400000001</v>
      </c>
      <c r="U59" s="32">
        <v>9.3806377999999996E-2</v>
      </c>
      <c r="V59" s="32">
        <v>0.10532237799999999</v>
      </c>
      <c r="W59" s="32">
        <v>8.6071750000000002E-2</v>
      </c>
      <c r="X59" s="33">
        <v>5.5570250000000002E-2</v>
      </c>
      <c r="Y59" s="34"/>
      <c r="Z59" s="43">
        <f t="shared" ref="Z59:Z71" ca="1" si="11">OFFSET(Y59,0,-1)/OFFSET(Y59,0,-2)-1</f>
        <v>-0.35437295047445883</v>
      </c>
      <c r="AA59" s="43">
        <f t="shared" ref="AA59:AA71" ca="1" si="12">OFFSET(Y59,0,-1)/OFFSET(Y59,0,-5)-1</f>
        <v>-0.62966359037141406</v>
      </c>
    </row>
    <row r="60" spans="1:31" x14ac:dyDescent="0.25">
      <c r="B60" s="78" t="s">
        <v>44</v>
      </c>
      <c r="C60" s="79"/>
      <c r="D60" s="31">
        <v>1.5705761199999997</v>
      </c>
      <c r="E60" s="31">
        <v>1.5923598799999998</v>
      </c>
      <c r="F60" s="31">
        <v>1.4634834700000563</v>
      </c>
      <c r="G60" s="31">
        <v>1.8438106100000002</v>
      </c>
      <c r="H60" s="31">
        <v>1.6233964100000002</v>
      </c>
      <c r="I60" s="31">
        <v>1.5309831490000001</v>
      </c>
      <c r="J60" s="31">
        <v>1.6899255599999996</v>
      </c>
      <c r="K60" s="31">
        <v>1.5632001499999992</v>
      </c>
      <c r="L60" s="31">
        <v>1.7740295999999995</v>
      </c>
      <c r="M60" s="31">
        <v>1.4248228229999993</v>
      </c>
      <c r="N60" s="31">
        <v>1.5411899500000004</v>
      </c>
      <c r="O60" s="31">
        <v>1.7494141500000004</v>
      </c>
      <c r="P60" s="31">
        <v>1.774642168999998</v>
      </c>
      <c r="Q60" s="32">
        <v>1.6296758939999996</v>
      </c>
      <c r="R60" s="32">
        <v>1.6371843529999983</v>
      </c>
      <c r="S60" s="32">
        <v>1.7927907599999986</v>
      </c>
      <c r="T60" s="32">
        <v>1.6254562299999953</v>
      </c>
      <c r="U60" s="32">
        <v>1.7049105499999984</v>
      </c>
      <c r="V60" s="32">
        <v>1.6322209700000003</v>
      </c>
      <c r="W60" s="32">
        <v>1.604710210000003</v>
      </c>
      <c r="X60" s="33">
        <v>1.6506349599999992</v>
      </c>
      <c r="Y60" s="34"/>
      <c r="Z60" s="43">
        <f t="shared" ca="1" si="11"/>
        <v>2.8618718640792018E-2</v>
      </c>
      <c r="AA60" s="43">
        <f t="shared" ca="1" si="12"/>
        <v>1.5490254080852139E-2</v>
      </c>
    </row>
    <row r="61" spans="1:31" ht="30" x14ac:dyDescent="0.25">
      <c r="B61" s="80" t="s">
        <v>45</v>
      </c>
      <c r="C61" s="79"/>
      <c r="D61" s="31">
        <f>SUM(D62:D63)</f>
        <v>0.71183509099999975</v>
      </c>
      <c r="E61" s="31">
        <f t="shared" ref="E61:X61" si="13">SUM(E62:E63)</f>
        <v>0.75083991800000005</v>
      </c>
      <c r="F61" s="31">
        <f t="shared" si="13"/>
        <v>0.49824641999999991</v>
      </c>
      <c r="G61" s="31">
        <f t="shared" si="13"/>
        <v>0.63838527999999972</v>
      </c>
      <c r="H61" s="31">
        <f t="shared" si="13"/>
        <v>0.5128323100000004</v>
      </c>
      <c r="I61" s="31">
        <f t="shared" si="13"/>
        <v>0.61634506900000019</v>
      </c>
      <c r="J61" s="31">
        <f t="shared" si="13"/>
        <v>0.93306990999999995</v>
      </c>
      <c r="K61" s="31">
        <f t="shared" si="13"/>
        <v>0.78300966999999899</v>
      </c>
      <c r="L61" s="31">
        <f t="shared" si="13"/>
        <v>0.96305687999999967</v>
      </c>
      <c r="M61" s="31">
        <f t="shared" si="13"/>
        <v>0.88433147299999937</v>
      </c>
      <c r="N61" s="31">
        <f t="shared" si="13"/>
        <v>1.1450898600000001</v>
      </c>
      <c r="O61" s="31">
        <f t="shared" si="13"/>
        <v>1.0776099399999999</v>
      </c>
      <c r="P61" s="31">
        <f t="shared" si="13"/>
        <v>0.82550378000000002</v>
      </c>
      <c r="Q61" s="32">
        <f t="shared" si="13"/>
        <v>1.1392476800000002</v>
      </c>
      <c r="R61" s="32">
        <f t="shared" si="13"/>
        <v>0.97171739000000001</v>
      </c>
      <c r="S61" s="32">
        <f t="shared" si="13"/>
        <v>0.89292393999999997</v>
      </c>
      <c r="T61" s="32">
        <f t="shared" si="13"/>
        <v>0.76777998000000003</v>
      </c>
      <c r="U61" s="32">
        <f t="shared" si="13"/>
        <v>1.2616321099999999</v>
      </c>
      <c r="V61" s="32">
        <f t="shared" si="13"/>
        <v>1.0150620699999999</v>
      </c>
      <c r="W61" s="32">
        <f t="shared" si="13"/>
        <v>0.91545436000000002</v>
      </c>
      <c r="X61" s="33">
        <f t="shared" si="13"/>
        <v>1.1799401399999998</v>
      </c>
      <c r="Y61" s="34"/>
      <c r="Z61" s="43">
        <f t="shared" ca="1" si="11"/>
        <v>0.28891203270909083</v>
      </c>
      <c r="AA61" s="43">
        <f t="shared" ca="1" si="12"/>
        <v>0.53682066573290932</v>
      </c>
    </row>
    <row r="62" spans="1:31" x14ac:dyDescent="0.25">
      <c r="B62" s="81" t="s">
        <v>46</v>
      </c>
      <c r="C62" s="79"/>
      <c r="D62" s="31">
        <v>0.22612872999999978</v>
      </c>
      <c r="E62" s="31">
        <v>0.21761887000000002</v>
      </c>
      <c r="F62" s="31">
        <v>0.13278185999999997</v>
      </c>
      <c r="G62" s="31">
        <v>0.42398072999999969</v>
      </c>
      <c r="H62" s="31">
        <v>0.16403176000000042</v>
      </c>
      <c r="I62" s="31">
        <v>0.14267385700000018</v>
      </c>
      <c r="J62" s="31">
        <v>0.46605604999999994</v>
      </c>
      <c r="K62" s="31">
        <v>0.33656627999999911</v>
      </c>
      <c r="L62" s="31">
        <v>0.48005680999999978</v>
      </c>
      <c r="M62" s="31">
        <v>0.45427238199999942</v>
      </c>
      <c r="N62" s="31">
        <v>0.6836146700000002</v>
      </c>
      <c r="O62" s="31">
        <v>0.54263660000000002</v>
      </c>
      <c r="P62" s="31">
        <v>0.35911769000000004</v>
      </c>
      <c r="Q62" s="32">
        <v>0.39638884000000002</v>
      </c>
      <c r="R62" s="32">
        <v>0.54276015</v>
      </c>
      <c r="S62" s="32">
        <v>0.44242501000000006</v>
      </c>
      <c r="T62" s="32">
        <v>0.31460231000000005</v>
      </c>
      <c r="U62" s="32">
        <v>0.59622911000000001</v>
      </c>
      <c r="V62" s="32">
        <v>0.49208486000000001</v>
      </c>
      <c r="W62" s="32">
        <v>0.43636699000000001</v>
      </c>
      <c r="X62" s="33">
        <v>0.53274558999999999</v>
      </c>
      <c r="Y62" s="34"/>
      <c r="Z62" s="43">
        <f t="shared" ca="1" si="11"/>
        <v>0.22086592755331913</v>
      </c>
      <c r="AA62" s="43">
        <f t="shared" ca="1" si="12"/>
        <v>0.69339376433694944</v>
      </c>
      <c r="AC62" s="66"/>
      <c r="AD62" s="66"/>
      <c r="AE62" s="82"/>
    </row>
    <row r="63" spans="1:31" x14ac:dyDescent="0.25">
      <c r="B63" s="81" t="s">
        <v>47</v>
      </c>
      <c r="C63" s="79"/>
      <c r="D63" s="31">
        <v>0.48570636100000003</v>
      </c>
      <c r="E63" s="31">
        <v>0.53322104800000003</v>
      </c>
      <c r="F63" s="31">
        <v>0.36546455999999994</v>
      </c>
      <c r="G63" s="31">
        <v>0.21440455</v>
      </c>
      <c r="H63" s="31">
        <v>0.34880054999999999</v>
      </c>
      <c r="I63" s="31">
        <v>0.47367121200000001</v>
      </c>
      <c r="J63" s="31">
        <v>0.46701385999999995</v>
      </c>
      <c r="K63" s="31">
        <v>0.44644338999999988</v>
      </c>
      <c r="L63" s="31">
        <v>0.48300006999999995</v>
      </c>
      <c r="M63" s="31">
        <v>0.43005909099999995</v>
      </c>
      <c r="N63" s="31">
        <v>0.46147518999999998</v>
      </c>
      <c r="O63" s="31">
        <v>0.53497333999999996</v>
      </c>
      <c r="P63" s="31">
        <v>0.46638609000000003</v>
      </c>
      <c r="Q63" s="32">
        <v>0.74285884000000013</v>
      </c>
      <c r="R63" s="32">
        <v>0.42895723999999996</v>
      </c>
      <c r="S63" s="32">
        <v>0.45049892999999985</v>
      </c>
      <c r="T63" s="32">
        <v>0.45317767000000003</v>
      </c>
      <c r="U63" s="32">
        <v>0.66540299999999986</v>
      </c>
      <c r="V63" s="32">
        <v>0.52297720999999997</v>
      </c>
      <c r="W63" s="32">
        <v>0.47908736999999996</v>
      </c>
      <c r="X63" s="33">
        <v>0.64719454999999992</v>
      </c>
      <c r="Y63" s="34"/>
      <c r="Z63" s="43">
        <f t="shared" ca="1" si="11"/>
        <v>0.35089044405407721</v>
      </c>
      <c r="AA63" s="43">
        <f t="shared" ca="1" si="12"/>
        <v>0.42812541933056836</v>
      </c>
    </row>
    <row r="64" spans="1:31" x14ac:dyDescent="0.25">
      <c r="B64" s="78" t="s">
        <v>33</v>
      </c>
      <c r="C64" s="79"/>
      <c r="D64" s="31">
        <v>0.51737356000000001</v>
      </c>
      <c r="E64" s="31">
        <v>0.46838486000000007</v>
      </c>
      <c r="F64" s="31">
        <v>0.49958221000001307</v>
      </c>
      <c r="G64" s="31">
        <v>0.49307868000000388</v>
      </c>
      <c r="H64" s="31">
        <v>0.54703774000000005</v>
      </c>
      <c r="I64" s="31">
        <v>0.58381425600000003</v>
      </c>
      <c r="J64" s="31">
        <v>0.61032230399999998</v>
      </c>
      <c r="K64" s="31">
        <v>0.41565873999999997</v>
      </c>
      <c r="L64" s="31">
        <v>0.61658764999999993</v>
      </c>
      <c r="M64" s="31">
        <v>0.64641195100000004</v>
      </c>
      <c r="N64" s="31">
        <v>0.60086889899999996</v>
      </c>
      <c r="O64" s="31">
        <v>0.54242719200000011</v>
      </c>
      <c r="P64" s="31">
        <v>0.57098713000000001</v>
      </c>
      <c r="Q64" s="32">
        <v>0.6413823500000001</v>
      </c>
      <c r="R64" s="32">
        <v>0.71884704999999982</v>
      </c>
      <c r="S64" s="32">
        <v>0.57843490399999875</v>
      </c>
      <c r="T64" s="32">
        <v>0.74726814999999902</v>
      </c>
      <c r="U64" s="32">
        <v>0.6176673840000001</v>
      </c>
      <c r="V64" s="32">
        <v>0.73040430599999884</v>
      </c>
      <c r="W64" s="32">
        <v>0.50386837199999979</v>
      </c>
      <c r="X64" s="33">
        <v>0.65264535800000001</v>
      </c>
      <c r="Y64" s="34"/>
      <c r="Z64" s="43">
        <f t="shared" ca="1" si="11"/>
        <v>0.29526954710306819</v>
      </c>
      <c r="AA64" s="43">
        <f t="shared" ca="1" si="12"/>
        <v>-0.12662494982557349</v>
      </c>
    </row>
    <row r="65" spans="1:32" x14ac:dyDescent="0.25">
      <c r="B65" s="78" t="s">
        <v>34</v>
      </c>
      <c r="C65" s="79"/>
      <c r="D65" s="31">
        <v>0.37000797999999996</v>
      </c>
      <c r="E65" s="31">
        <v>0.36802171999999983</v>
      </c>
      <c r="F65" s="31">
        <v>0.39514292999999984</v>
      </c>
      <c r="G65" s="31">
        <v>0.34811992000000008</v>
      </c>
      <c r="H65" s="31">
        <v>0.35702504000000002</v>
      </c>
      <c r="I65" s="31">
        <v>0.37415869999999996</v>
      </c>
      <c r="J65" s="31">
        <v>0.42115682000000004</v>
      </c>
      <c r="K65" s="31">
        <v>0.36552529</v>
      </c>
      <c r="L65" s="31">
        <v>0.36604034000000002</v>
      </c>
      <c r="M65" s="31">
        <v>0.39667069000000005</v>
      </c>
      <c r="N65" s="31">
        <v>0.40684235999999996</v>
      </c>
      <c r="O65" s="31">
        <v>0.33713327399999998</v>
      </c>
      <c r="P65" s="31">
        <v>0.34028573000000001</v>
      </c>
      <c r="Q65" s="32">
        <v>0.36915304700000001</v>
      </c>
      <c r="R65" s="32">
        <v>0.40526377499999983</v>
      </c>
      <c r="S65" s="32">
        <v>0.33146881500000008</v>
      </c>
      <c r="T65" s="32">
        <v>0.38572889099999985</v>
      </c>
      <c r="U65" s="32">
        <v>0.4074347479999999</v>
      </c>
      <c r="V65" s="32">
        <v>0.3866326909999997</v>
      </c>
      <c r="W65" s="32">
        <v>0.29953223599999979</v>
      </c>
      <c r="X65" s="33">
        <v>0.35553956899999978</v>
      </c>
      <c r="Y65" s="34"/>
      <c r="Z65" s="43">
        <f t="shared" ca="1" si="11"/>
        <v>0.18698265585010376</v>
      </c>
      <c r="AA65" s="43">
        <f t="shared" ca="1" si="12"/>
        <v>-7.8265649020311745E-2</v>
      </c>
    </row>
    <row r="66" spans="1:32" x14ac:dyDescent="0.25">
      <c r="B66" s="78" t="s">
        <v>35</v>
      </c>
      <c r="C66" s="79"/>
      <c r="D66" s="31">
        <v>0.14520106000000002</v>
      </c>
      <c r="E66" s="31">
        <v>0.13058460999999993</v>
      </c>
      <c r="F66" s="31">
        <v>0.13396711000000183</v>
      </c>
      <c r="G66" s="31">
        <v>0.11951173000000034</v>
      </c>
      <c r="H66" s="31">
        <v>0.12118838999999999</v>
      </c>
      <c r="I66" s="31">
        <v>0.15619076000000001</v>
      </c>
      <c r="J66" s="31">
        <v>0.16005658</v>
      </c>
      <c r="K66" s="31">
        <v>0.14032979000000001</v>
      </c>
      <c r="L66" s="31">
        <v>0.14609761000000002</v>
      </c>
      <c r="M66" s="31">
        <v>0.16203473999999998</v>
      </c>
      <c r="N66" s="31">
        <v>0.14744849800000004</v>
      </c>
      <c r="O66" s="31">
        <v>0.13284272600000002</v>
      </c>
      <c r="P66" s="31">
        <v>0.16213079999999991</v>
      </c>
      <c r="Q66" s="32">
        <v>0.13856992599999987</v>
      </c>
      <c r="R66" s="32">
        <v>0.20763679799999971</v>
      </c>
      <c r="S66" s="32">
        <v>0.13986423899999983</v>
      </c>
      <c r="T66" s="32">
        <v>0.11165509799999987</v>
      </c>
      <c r="U66" s="32">
        <v>0.17139244899999967</v>
      </c>
      <c r="V66" s="32">
        <v>0.17489108999999964</v>
      </c>
      <c r="W66" s="32">
        <v>0.16180097399999971</v>
      </c>
      <c r="X66" s="33">
        <v>0.14556526399999986</v>
      </c>
      <c r="Y66" s="34"/>
      <c r="Z66" s="43">
        <f t="shared" ca="1" si="11"/>
        <v>-0.10034370992105324</v>
      </c>
      <c r="AA66" s="43">
        <f t="shared" ca="1" si="12"/>
        <v>0.30370459215395629</v>
      </c>
    </row>
    <row r="67" spans="1:32" x14ac:dyDescent="0.25">
      <c r="B67" s="78" t="s">
        <v>48</v>
      </c>
      <c r="C67" s="79"/>
      <c r="D67" s="31">
        <v>0.11486665999999998</v>
      </c>
      <c r="E67" s="31">
        <v>0.1311195169999998</v>
      </c>
      <c r="F67" s="31">
        <v>0.13824701000000328</v>
      </c>
      <c r="G67" s="31">
        <v>0.11862280499999997</v>
      </c>
      <c r="H67" s="31">
        <v>0.14102089999999998</v>
      </c>
      <c r="I67" s="31">
        <v>0.12678829</v>
      </c>
      <c r="J67" s="31">
        <v>0.12566546000000001</v>
      </c>
      <c r="K67" s="31">
        <v>9.9019689999999994E-2</v>
      </c>
      <c r="L67" s="31">
        <v>0.13241365999999999</v>
      </c>
      <c r="M67" s="31">
        <v>0.12479219000000001</v>
      </c>
      <c r="N67" s="31">
        <v>0.12412328</v>
      </c>
      <c r="O67" s="31">
        <v>0.13260675000000002</v>
      </c>
      <c r="P67" s="31">
        <v>8.8691560000000016E-2</v>
      </c>
      <c r="Q67" s="32">
        <v>9.1007969999999869E-2</v>
      </c>
      <c r="R67" s="32">
        <v>0.11140560999999975</v>
      </c>
      <c r="S67" s="32">
        <v>8.3844604999999933E-2</v>
      </c>
      <c r="T67" s="32">
        <v>9.1270189999999848E-2</v>
      </c>
      <c r="U67" s="32">
        <v>0.11873580199999979</v>
      </c>
      <c r="V67" s="32">
        <v>0.1379198469999999</v>
      </c>
      <c r="W67" s="32">
        <v>0.111516029</v>
      </c>
      <c r="X67" s="33">
        <v>7.5488794000000067E-2</v>
      </c>
      <c r="Y67" s="34"/>
      <c r="Z67" s="43">
        <f t="shared" ca="1" si="11"/>
        <v>-0.32306777171916634</v>
      </c>
      <c r="AA67" s="43">
        <f t="shared" ca="1" si="12"/>
        <v>-0.17290854768681652</v>
      </c>
    </row>
    <row r="68" spans="1:32" x14ac:dyDescent="0.25">
      <c r="B68" s="78" t="s">
        <v>49</v>
      </c>
      <c r="C68" s="79"/>
      <c r="D68" s="31">
        <v>5.7883000000000011E-2</v>
      </c>
      <c r="E68" s="31">
        <v>7.545083000000001E-2</v>
      </c>
      <c r="F68" s="31">
        <v>6.5162009999999701E-2</v>
      </c>
      <c r="G68" s="31">
        <v>7.2590290000000016E-2</v>
      </c>
      <c r="H68" s="31">
        <v>6.7990279999999986E-2</v>
      </c>
      <c r="I68" s="31">
        <v>7.5121579999999993E-2</v>
      </c>
      <c r="J68" s="31">
        <v>6.3999880000000009E-2</v>
      </c>
      <c r="K68" s="31">
        <v>6.6115009999999905E-2</v>
      </c>
      <c r="L68" s="31">
        <v>6.1232379999999996E-2</v>
      </c>
      <c r="M68" s="31">
        <v>8.0941849999999996E-2</v>
      </c>
      <c r="N68" s="31">
        <v>4.6654729999999998E-2</v>
      </c>
      <c r="O68" s="31">
        <v>4.4355240000000004E-2</v>
      </c>
      <c r="P68" s="31">
        <v>5.4146259999999995E-2</v>
      </c>
      <c r="Q68" s="32">
        <v>7.1266759999999985E-2</v>
      </c>
      <c r="R68" s="32">
        <v>6.6923980000000008E-2</v>
      </c>
      <c r="S68" s="32">
        <v>6.3644349999999961E-2</v>
      </c>
      <c r="T68" s="32">
        <v>5.807859000000002E-2</v>
      </c>
      <c r="U68" s="32">
        <v>7.3250149999999986E-2</v>
      </c>
      <c r="V68" s="32">
        <v>7.9227289999999978E-2</v>
      </c>
      <c r="W68" s="32">
        <v>7.4717159999999963E-2</v>
      </c>
      <c r="X68" s="33">
        <v>8.1924049999999998E-2</v>
      </c>
      <c r="Y68" s="34"/>
      <c r="Z68" s="43">
        <f t="shared" ca="1" si="11"/>
        <v>9.6455620101192796E-2</v>
      </c>
      <c r="AA68" s="43">
        <f t="shared" ca="1" si="12"/>
        <v>0.41057229522961847</v>
      </c>
    </row>
    <row r="69" spans="1:32" x14ac:dyDescent="0.25">
      <c r="B69" s="78" t="s">
        <v>50</v>
      </c>
      <c r="C69" s="79"/>
      <c r="D69" s="31">
        <v>5.6823341000000013E-2</v>
      </c>
      <c r="E69" s="31">
        <v>6.6214929000000006E-2</v>
      </c>
      <c r="F69" s="31">
        <v>6.1907995000000153E-2</v>
      </c>
      <c r="G69" s="31">
        <v>5.476728099999998E-2</v>
      </c>
      <c r="H69" s="31">
        <v>6.5616636000000006E-2</v>
      </c>
      <c r="I69" s="31">
        <v>6.1242818999999997E-2</v>
      </c>
      <c r="J69" s="31">
        <v>6.3057753000000008E-2</v>
      </c>
      <c r="K69" s="31">
        <v>5.3702149999999949E-2</v>
      </c>
      <c r="L69" s="31">
        <v>5.7989593999999998E-2</v>
      </c>
      <c r="M69" s="31">
        <v>6.6059984000000002E-2</v>
      </c>
      <c r="N69" s="31">
        <v>6.7839716999999994E-2</v>
      </c>
      <c r="O69" s="31">
        <v>6.5882469000000013E-2</v>
      </c>
      <c r="P69" s="31">
        <v>6.3579646000000017E-2</v>
      </c>
      <c r="Q69" s="32">
        <v>7.0779348999999991E-2</v>
      </c>
      <c r="R69" s="32">
        <v>6.8539821000000001E-2</v>
      </c>
      <c r="S69" s="32">
        <v>7.369978499999999E-2</v>
      </c>
      <c r="T69" s="32">
        <v>7.2174976000000002E-2</v>
      </c>
      <c r="U69" s="32">
        <v>6.3817225000000005E-2</v>
      </c>
      <c r="V69" s="32">
        <v>5.5379571000000002E-2</v>
      </c>
      <c r="W69" s="32">
        <v>5.3634738999999994E-2</v>
      </c>
      <c r="X69" s="33">
        <v>5.4954889333333326E-2</v>
      </c>
      <c r="Y69" s="34"/>
      <c r="Z69" s="43">
        <f t="shared" ca="1" si="11"/>
        <v>2.4613717861726281E-2</v>
      </c>
      <c r="AA69" s="43">
        <f t="shared" ca="1" si="12"/>
        <v>-0.23858804839320868</v>
      </c>
    </row>
    <row r="70" spans="1:32" x14ac:dyDescent="0.25">
      <c r="B70" s="78" t="s">
        <v>51</v>
      </c>
      <c r="C70" s="83"/>
      <c r="D70" s="31">
        <v>3.5968721000000016E-2</v>
      </c>
      <c r="E70" s="31">
        <v>4.5062888000000009E-2</v>
      </c>
      <c r="F70" s="31">
        <v>3.7718664000000006E-2</v>
      </c>
      <c r="G70" s="31">
        <v>3.8363155000000093E-2</v>
      </c>
      <c r="H70" s="31">
        <v>4.5618784999999995E-2</v>
      </c>
      <c r="I70" s="31">
        <v>3.7631117999999873E-2</v>
      </c>
      <c r="J70" s="31">
        <v>4.2780539999999992E-2</v>
      </c>
      <c r="K70" s="31">
        <v>3.7336046999999997E-2</v>
      </c>
      <c r="L70" s="31">
        <v>4.2591954999999952E-2</v>
      </c>
      <c r="M70" s="31">
        <v>4.2769493000000026E-2</v>
      </c>
      <c r="N70" s="31">
        <v>4.2071210000000012E-2</v>
      </c>
      <c r="O70" s="31">
        <v>4.4443025000000046E-2</v>
      </c>
      <c r="P70" s="31">
        <v>4.1716364000000047E-2</v>
      </c>
      <c r="Q70" s="32">
        <v>4.387859999999992E-2</v>
      </c>
      <c r="R70" s="32">
        <v>4.6249330000000026E-2</v>
      </c>
      <c r="S70" s="32">
        <v>4.7749126999999975E-2</v>
      </c>
      <c r="T70" s="32">
        <v>4.1874829000000002E-2</v>
      </c>
      <c r="U70" s="32">
        <v>4.1638678999999977E-2</v>
      </c>
      <c r="V70" s="32">
        <v>3.8253354000000003E-2</v>
      </c>
      <c r="W70" s="32">
        <v>3.1105937000000028E-2</v>
      </c>
      <c r="X70" s="33">
        <v>3.6326237000000011E-2</v>
      </c>
      <c r="Y70" s="34"/>
      <c r="Z70" s="43">
        <f t="shared" ca="1" si="11"/>
        <v>0.16782326795042302</v>
      </c>
      <c r="AA70" s="43">
        <f t="shared" ca="1" si="12"/>
        <v>-0.13250423064414163</v>
      </c>
    </row>
    <row r="71" spans="1:32" s="53" customFormat="1" x14ac:dyDescent="0.25">
      <c r="B71" s="84" t="s">
        <v>52</v>
      </c>
      <c r="C71" s="83"/>
      <c r="D71" s="48">
        <f>SUM(D59:D60,D64:D69)</f>
        <v>3.0523806539999998</v>
      </c>
      <c r="E71" s="48">
        <f t="shared" ref="E71:X71" si="14">SUM(E59:E60,E64:E69)</f>
        <v>2.9737982759999992</v>
      </c>
      <c r="F71" s="48">
        <f t="shared" si="14"/>
        <v>2.9644416350000746</v>
      </c>
      <c r="G71" s="48">
        <f t="shared" si="14"/>
        <v>3.0968754860000045</v>
      </c>
      <c r="H71" s="48">
        <f t="shared" si="14"/>
        <v>2.9657109060000004</v>
      </c>
      <c r="I71" s="48">
        <f t="shared" si="14"/>
        <v>2.9988327839999993</v>
      </c>
      <c r="J71" s="48">
        <f t="shared" si="14"/>
        <v>3.1436529669999995</v>
      </c>
      <c r="K71" s="48">
        <f t="shared" si="14"/>
        <v>2.7300186999999987</v>
      </c>
      <c r="L71" s="48">
        <f t="shared" si="14"/>
        <v>3.1606873839999996</v>
      </c>
      <c r="M71" s="48">
        <f t="shared" si="14"/>
        <v>2.9059764279999993</v>
      </c>
      <c r="N71" s="48">
        <f t="shared" si="14"/>
        <v>3.0319755040000009</v>
      </c>
      <c r="O71" s="48">
        <f t="shared" si="14"/>
        <v>3.1611259230000002</v>
      </c>
      <c r="P71" s="48">
        <f t="shared" si="14"/>
        <v>3.2090919349999982</v>
      </c>
      <c r="Q71" s="49">
        <f t="shared" si="14"/>
        <v>3.1320288009999993</v>
      </c>
      <c r="R71" s="49">
        <f t="shared" si="14"/>
        <v>3.4374239859999975</v>
      </c>
      <c r="S71" s="49">
        <f t="shared" si="14"/>
        <v>3.2503677729999976</v>
      </c>
      <c r="T71" s="49">
        <f t="shared" si="14"/>
        <v>3.2416855589999938</v>
      </c>
      <c r="U71" s="49">
        <f t="shared" si="14"/>
        <v>3.2510146859999982</v>
      </c>
      <c r="V71" s="49">
        <f t="shared" si="14"/>
        <v>3.3019981429999983</v>
      </c>
      <c r="W71" s="49">
        <f t="shared" si="14"/>
        <v>2.8958514700000024</v>
      </c>
      <c r="X71" s="50">
        <f t="shared" si="14"/>
        <v>3.0723231343333324</v>
      </c>
      <c r="Y71" s="51"/>
      <c r="Z71" s="52">
        <f t="shared" ca="1" si="11"/>
        <v>6.0939473644112674E-2</v>
      </c>
      <c r="AA71" s="52">
        <f t="shared" ca="1" si="12"/>
        <v>-5.2245173563011171E-2</v>
      </c>
      <c r="AB71" s="1"/>
    </row>
    <row r="72" spans="1:32" x14ac:dyDescent="0.25">
      <c r="B72" s="85" t="s">
        <v>53</v>
      </c>
      <c r="C72" s="79"/>
      <c r="D72" s="86">
        <v>0.24463465732431183</v>
      </c>
      <c r="E72" s="86">
        <v>0.25401962444640702</v>
      </c>
      <c r="F72" s="86">
        <v>0.27916813456480233</v>
      </c>
      <c r="G72" s="86">
        <v>0.2982913797336959</v>
      </c>
      <c r="H72" s="86">
        <v>0.30466615420486853</v>
      </c>
      <c r="I72" s="86">
        <v>0.31966001547722034</v>
      </c>
      <c r="J72" s="86">
        <v>0.33435227773318238</v>
      </c>
      <c r="K72" s="86">
        <v>0.3255785526878518</v>
      </c>
      <c r="L72" s="86">
        <v>0.30380740526915717</v>
      </c>
      <c r="M72" s="86">
        <v>0.35749816997483236</v>
      </c>
      <c r="N72" s="86">
        <v>0.3672377361001265</v>
      </c>
      <c r="O72" s="86">
        <v>0.32360799155674758</v>
      </c>
      <c r="P72" s="86">
        <v>0.29233711810129187</v>
      </c>
      <c r="Q72" s="87">
        <v>0.30530876685894159</v>
      </c>
      <c r="R72" s="87">
        <v>0.34990351696463617</v>
      </c>
      <c r="S72" s="87">
        <v>0.3155580594663982</v>
      </c>
      <c r="T72" s="87">
        <v>0.34353672147755537</v>
      </c>
      <c r="U72" s="87">
        <v>0.30043297472818586</v>
      </c>
      <c r="V72" s="87">
        <v>0.35278516872260979</v>
      </c>
      <c r="W72" s="87">
        <v>0.36542190300941124</v>
      </c>
      <c r="X72" s="88">
        <v>0.25634933259417647</v>
      </c>
      <c r="Y72" s="89"/>
      <c r="Z72" s="40">
        <f ca="1">(OFFSET(Y72,0,-1)-OFFSET(Y72,0,-2))*100</f>
        <v>-10.907257041523478</v>
      </c>
      <c r="AA72" s="40">
        <f ca="1">(OFFSET(Y72,0,-1)-OFFSET(Y72,0,-5))*100</f>
        <v>-8.7187388883378905</v>
      </c>
      <c r="AF72" s="90"/>
    </row>
    <row r="73" spans="1:32" ht="16.5" customHeight="1" x14ac:dyDescent="0.25">
      <c r="B73" s="78" t="s">
        <v>54</v>
      </c>
      <c r="C73" s="79"/>
      <c r="D73" s="31">
        <v>1.0709</v>
      </c>
      <c r="E73" s="31">
        <v>1.1257999999999999</v>
      </c>
      <c r="F73" s="31">
        <v>1.0744</v>
      </c>
      <c r="G73" s="31">
        <v>0.95890024299999976</v>
      </c>
      <c r="H73" s="31">
        <v>0.99998766999999922</v>
      </c>
      <c r="I73" s="31">
        <v>0.98102773899999962</v>
      </c>
      <c r="J73" s="31">
        <v>0.97232901499999991</v>
      </c>
      <c r="K73" s="31">
        <v>0.97038373099999997</v>
      </c>
      <c r="L73" s="31">
        <v>0.94319432100000022</v>
      </c>
      <c r="M73" s="31">
        <v>0.93666853900000013</v>
      </c>
      <c r="N73" s="31">
        <v>1.0835283920000005</v>
      </c>
      <c r="O73" s="31">
        <v>1.1141766270000006</v>
      </c>
      <c r="P73" s="31">
        <v>0.97727677099999988</v>
      </c>
      <c r="Q73" s="32">
        <v>1.0158214219999999</v>
      </c>
      <c r="R73" s="32">
        <v>1.0720650960000004</v>
      </c>
      <c r="S73" s="32">
        <v>0.95257304399999987</v>
      </c>
      <c r="T73" s="32">
        <v>0.87510956399999973</v>
      </c>
      <c r="U73" s="32">
        <v>1.0580299009999998</v>
      </c>
      <c r="V73" s="32">
        <v>1.0968331129999997</v>
      </c>
      <c r="W73" s="32">
        <v>1.0436639839999997</v>
      </c>
      <c r="X73" s="33">
        <v>1.0119592310000001</v>
      </c>
      <c r="Y73" s="34"/>
      <c r="Z73" s="43">
        <f ca="1">OFFSET(Y73,0,-1)/OFFSET(Y73,0,-2)-1</f>
        <v>-3.0378314750774904E-2</v>
      </c>
      <c r="AA73" s="43">
        <f ca="1">OFFSET(Y73,0,-1)/OFFSET(Y73,0,-5)-1</f>
        <v>0.15638003814571544</v>
      </c>
    </row>
    <row r="74" spans="1:32" s="91" customFormat="1" x14ac:dyDescent="0.25">
      <c r="B74" s="78" t="s">
        <v>55</v>
      </c>
      <c r="C74" s="79"/>
      <c r="D74" s="31">
        <v>0.87390000000000001</v>
      </c>
      <c r="E74" s="31">
        <v>0.89570000000000005</v>
      </c>
      <c r="F74" s="31">
        <v>0.81910000000000005</v>
      </c>
      <c r="G74" s="31">
        <v>0.78921492499999979</v>
      </c>
      <c r="H74" s="31">
        <v>0.83378374899999996</v>
      </c>
      <c r="I74" s="31">
        <v>0.75525670899999997</v>
      </c>
      <c r="J74" s="31">
        <v>0.78178351800000001</v>
      </c>
      <c r="K74" s="31">
        <v>0.77462945199999977</v>
      </c>
      <c r="L74" s="31">
        <v>0.7726014910000002</v>
      </c>
      <c r="M74" s="31">
        <v>0.73705613300000006</v>
      </c>
      <c r="N74" s="31">
        <v>0.79838339200000019</v>
      </c>
      <c r="O74" s="31">
        <v>0.89571277500000002</v>
      </c>
      <c r="P74" s="31">
        <v>0.69869941099999999</v>
      </c>
      <c r="Q74" s="32">
        <v>0.80004201199999991</v>
      </c>
      <c r="R74" s="32">
        <v>0.90110429600000042</v>
      </c>
      <c r="S74" s="32">
        <v>0.78664859799999998</v>
      </c>
      <c r="T74" s="32">
        <v>0.70271312499999972</v>
      </c>
      <c r="U74" s="32">
        <v>0.82311305099999987</v>
      </c>
      <c r="V74" s="32">
        <v>0.77001447999999983</v>
      </c>
      <c r="W74" s="32">
        <v>0.81433077699999967</v>
      </c>
      <c r="X74" s="33">
        <v>0.8095153340000002</v>
      </c>
      <c r="Y74" s="34"/>
      <c r="Z74" s="43">
        <f ca="1">OFFSET(Y74,0,-1)/OFFSET(Y74,0,-2)-1</f>
        <v>-5.9133746826315337E-3</v>
      </c>
      <c r="AA74" s="43">
        <f ca="1">OFFSET(Y74,0,-1)/OFFSET(Y74,0,-5)-1</f>
        <v>0.15198550475345196</v>
      </c>
    </row>
    <row r="75" spans="1:32" s="91" customFormat="1" ht="30" x14ac:dyDescent="0.25">
      <c r="B75" s="78" t="s">
        <v>56</v>
      </c>
      <c r="C75" s="79"/>
      <c r="D75" s="31">
        <v>0.605078</v>
      </c>
      <c r="E75" s="31">
        <v>0.60977800000000004</v>
      </c>
      <c r="F75" s="31">
        <v>0.60958999999999997</v>
      </c>
      <c r="G75" s="31">
        <v>0.61114100000000005</v>
      </c>
      <c r="H75" s="31">
        <v>0.5964299999999999</v>
      </c>
      <c r="I75" s="31">
        <v>0.58721800000000002</v>
      </c>
      <c r="J75" s="31">
        <v>0.61146999999999996</v>
      </c>
      <c r="K75" s="31">
        <v>0.58289400000000002</v>
      </c>
      <c r="L75" s="31">
        <v>0.5841442</v>
      </c>
      <c r="M75" s="31">
        <v>0.55380099999999999</v>
      </c>
      <c r="N75" s="31">
        <v>0.60989643999999998</v>
      </c>
      <c r="O75" s="31">
        <v>0.60646920000000004</v>
      </c>
      <c r="P75" s="31">
        <v>0.59847449999999991</v>
      </c>
      <c r="Q75" s="32">
        <v>0.60022759999999997</v>
      </c>
      <c r="R75" s="32">
        <v>0.60728699999999991</v>
      </c>
      <c r="S75" s="32">
        <v>0.61551669999999992</v>
      </c>
      <c r="T75" s="32">
        <v>0.61287999999999998</v>
      </c>
      <c r="U75" s="32">
        <v>0.60831629999999992</v>
      </c>
      <c r="V75" s="32">
        <v>0.61782439999999994</v>
      </c>
      <c r="W75" s="32">
        <v>0.6133076999999999</v>
      </c>
      <c r="X75" s="33">
        <v>0.60551134000000006</v>
      </c>
      <c r="Y75" s="34"/>
      <c r="Z75" s="43">
        <f ca="1">OFFSET(Y75,0,-1)/OFFSET(Y75,0,-2)-1</f>
        <v>-1.2711987799924662E-2</v>
      </c>
      <c r="AA75" s="43">
        <f ca="1">OFFSET(Y75,0,-1)/OFFSET(Y75,0,-5)-1</f>
        <v>-1.2023006134969205E-2</v>
      </c>
    </row>
    <row r="76" spans="1:32" s="91" customFormat="1" ht="5.0999999999999996" customHeight="1" x14ac:dyDescent="0.25">
      <c r="B76" s="92"/>
      <c r="C76" s="93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5"/>
      <c r="R76" s="95"/>
      <c r="S76" s="95"/>
      <c r="T76" s="95"/>
      <c r="U76" s="95"/>
      <c r="V76" s="95"/>
      <c r="W76" s="95"/>
      <c r="X76" s="95"/>
      <c r="Y76" s="96"/>
      <c r="Z76" s="71"/>
      <c r="AA76" s="97"/>
    </row>
    <row r="77" spans="1:32" x14ac:dyDescent="0.25">
      <c r="B77" s="65" t="s">
        <v>57</v>
      </c>
      <c r="D77" s="66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6"/>
      <c r="R77" s="76"/>
      <c r="S77" s="76"/>
      <c r="T77" s="76"/>
      <c r="U77" s="76"/>
      <c r="V77" s="76"/>
      <c r="W77" s="76"/>
      <c r="X77" s="76"/>
      <c r="Y77" s="77"/>
      <c r="Z77" s="71"/>
      <c r="AA77" s="71"/>
    </row>
    <row r="78" spans="1:32" x14ac:dyDescent="0.25">
      <c r="B78" s="65" t="s">
        <v>58</v>
      </c>
      <c r="D78" s="66"/>
      <c r="E78" s="67"/>
      <c r="F78" s="67"/>
      <c r="G78" s="67"/>
      <c r="H78" s="67"/>
      <c r="I78" s="67"/>
      <c r="J78" s="67"/>
      <c r="K78" s="67"/>
      <c r="L78" s="98"/>
      <c r="M78" s="98"/>
      <c r="N78" s="98"/>
      <c r="O78" s="98"/>
      <c r="P78" s="98"/>
      <c r="Q78" s="99"/>
      <c r="R78" s="99"/>
      <c r="S78" s="99"/>
      <c r="T78" s="99"/>
      <c r="U78" s="99"/>
      <c r="V78" s="99"/>
      <c r="W78" s="99"/>
      <c r="X78" s="99"/>
      <c r="Y78" s="100"/>
      <c r="Z78" s="71"/>
      <c r="AA78" s="71"/>
    </row>
    <row r="79" spans="1:32" x14ac:dyDescent="0.25">
      <c r="L79" s="66"/>
      <c r="M79" s="66"/>
      <c r="N79" s="66"/>
      <c r="O79" s="66"/>
      <c r="P79" s="66"/>
      <c r="Q79" s="101"/>
      <c r="R79" s="101"/>
      <c r="S79" s="101"/>
      <c r="T79" s="101"/>
      <c r="U79" s="101"/>
      <c r="V79" s="101"/>
      <c r="W79" s="101"/>
      <c r="X79" s="101"/>
      <c r="Y79" s="102"/>
      <c r="Z79" s="71"/>
    </row>
    <row r="80" spans="1:32" ht="17.25" x14ac:dyDescent="0.25">
      <c r="A80" s="20"/>
      <c r="B80" s="103" t="s">
        <v>59</v>
      </c>
      <c r="C80" s="103"/>
      <c r="D80" s="21"/>
      <c r="E80" s="21"/>
      <c r="F80" s="21"/>
      <c r="G80" s="21"/>
      <c r="H80" s="21"/>
      <c r="I80" s="21"/>
      <c r="J80" s="21"/>
      <c r="K80" s="103"/>
      <c r="L80" s="103"/>
      <c r="M80" s="103"/>
      <c r="N80" s="103"/>
      <c r="O80" s="103"/>
      <c r="P80" s="103"/>
      <c r="Q80" s="104"/>
      <c r="R80" s="104"/>
      <c r="S80" s="104"/>
      <c r="T80" s="104"/>
      <c r="U80" s="104"/>
      <c r="V80" s="104"/>
      <c r="W80" s="104"/>
      <c r="X80" s="104"/>
      <c r="Y80" s="105"/>
      <c r="Z80" s="23"/>
      <c r="AA80" s="23"/>
    </row>
    <row r="81" spans="1:27" x14ac:dyDescent="0.25">
      <c r="B81" s="24" t="s">
        <v>27</v>
      </c>
      <c r="C81" s="25"/>
      <c r="D81" s="26" t="str">
        <f>D$10</f>
        <v>1кв 2012</v>
      </c>
      <c r="E81" s="26" t="str">
        <f t="shared" ref="E81:AA81" si="15">E$10</f>
        <v>2кв 2012</v>
      </c>
      <c r="F81" s="26" t="str">
        <f t="shared" si="15"/>
        <v>3кв 2012</v>
      </c>
      <c r="G81" s="26" t="str">
        <f t="shared" si="15"/>
        <v>4кв 2012</v>
      </c>
      <c r="H81" s="26" t="str">
        <f t="shared" si="15"/>
        <v>1кв 2013</v>
      </c>
      <c r="I81" s="26" t="str">
        <f t="shared" si="15"/>
        <v>2кв 2013</v>
      </c>
      <c r="J81" s="26" t="str">
        <f t="shared" si="15"/>
        <v>3кв 2013</v>
      </c>
      <c r="K81" s="26" t="str">
        <f t="shared" si="15"/>
        <v>4кв 2013</v>
      </c>
      <c r="L81" s="26" t="str">
        <f t="shared" si="15"/>
        <v>1кв 2014</v>
      </c>
      <c r="M81" s="26" t="str">
        <f t="shared" si="15"/>
        <v>2кв 2014</v>
      </c>
      <c r="N81" s="26" t="str">
        <f t="shared" si="15"/>
        <v>3кв 2014</v>
      </c>
      <c r="O81" s="26" t="str">
        <f t="shared" si="15"/>
        <v>4кв 2014</v>
      </c>
      <c r="P81" s="26" t="str">
        <f t="shared" si="15"/>
        <v>1кв 2015</v>
      </c>
      <c r="Q81" s="26" t="str">
        <f t="shared" si="15"/>
        <v>2кв 2015</v>
      </c>
      <c r="R81" s="26" t="str">
        <f t="shared" si="15"/>
        <v>3кв 2015</v>
      </c>
      <c r="S81" s="26" t="str">
        <f t="shared" si="15"/>
        <v>4кв 2015</v>
      </c>
      <c r="T81" s="26" t="str">
        <f t="shared" si="15"/>
        <v>1кв 2016</v>
      </c>
      <c r="U81" s="26" t="str">
        <f t="shared" si="15"/>
        <v>2кв 2016</v>
      </c>
      <c r="V81" s="26" t="str">
        <f t="shared" si="15"/>
        <v>3кв 2016</v>
      </c>
      <c r="W81" s="26" t="str">
        <f t="shared" si="15"/>
        <v>4кв 2016</v>
      </c>
      <c r="X81" s="27" t="str">
        <f t="shared" si="15"/>
        <v>1кв 2017</v>
      </c>
      <c r="Y81" s="28"/>
      <c r="Z81" s="29" t="str">
        <f>Z$10</f>
        <v>кв/кв</v>
      </c>
      <c r="AA81" s="29" t="str">
        <f t="shared" si="15"/>
        <v>г/г</v>
      </c>
    </row>
    <row r="82" spans="1:27" x14ac:dyDescent="0.25">
      <c r="B82" s="78" t="s">
        <v>60</v>
      </c>
      <c r="C82" s="31">
        <v>9.0230689089999996E-2</v>
      </c>
      <c r="D82" s="31">
        <v>0</v>
      </c>
      <c r="E82" s="31">
        <v>1.9055799999999998E-3</v>
      </c>
      <c r="F82" s="31">
        <v>0</v>
      </c>
      <c r="G82" s="31">
        <v>0</v>
      </c>
      <c r="H82" s="31">
        <v>0</v>
      </c>
      <c r="I82" s="31">
        <v>1.09443E-3</v>
      </c>
      <c r="J82" s="31">
        <v>3.4457250000000002E-2</v>
      </c>
      <c r="K82" s="31">
        <v>8.4273520000000005E-2</v>
      </c>
      <c r="L82" s="31">
        <v>8.6162009999999997E-2</v>
      </c>
      <c r="M82" s="31">
        <v>8.3837680000000012E-2</v>
      </c>
      <c r="N82" s="31">
        <v>6.5075540000000001E-2</v>
      </c>
      <c r="O82" s="31">
        <v>6.5287010000000006E-2</v>
      </c>
      <c r="P82" s="31">
        <v>5.2396123999999995E-2</v>
      </c>
      <c r="Q82" s="32">
        <v>7.2013704000000012E-2</v>
      </c>
      <c r="R82" s="32">
        <v>4.4265728000000004E-2</v>
      </c>
      <c r="S82" s="32">
        <v>0.11749599999999999</v>
      </c>
      <c r="T82" s="32">
        <v>0.10899093400000032</v>
      </c>
      <c r="U82" s="32">
        <v>0.16899620599999993</v>
      </c>
      <c r="V82" s="32">
        <v>0.19277745100000016</v>
      </c>
      <c r="W82" s="32">
        <v>0.14107427299999997</v>
      </c>
      <c r="X82" s="33">
        <v>5.987838600000002E-2</v>
      </c>
      <c r="Y82" s="34"/>
      <c r="Z82" s="43">
        <f t="shared" ref="Z82:Z91" ca="1" si="16">OFFSET(Y82,0,-1)/OFFSET(Y82,0,-2)-1</f>
        <v>-0.57555417634510841</v>
      </c>
      <c r="AA82" s="43">
        <f t="shared" ref="AA82:AA91" ca="1" si="17">OFFSET(Y82,0,-1)/OFFSET(Y82,0,-5)-1</f>
        <v>-0.4506113141483874</v>
      </c>
    </row>
    <row r="83" spans="1:27" x14ac:dyDescent="0.25">
      <c r="B83" s="78" t="s">
        <v>61</v>
      </c>
      <c r="C83" s="31"/>
      <c r="D83" s="31">
        <v>0.29817887000000004</v>
      </c>
      <c r="E83" s="31">
        <v>0.36177767999999988</v>
      </c>
      <c r="F83" s="31">
        <v>0.34232183000000005</v>
      </c>
      <c r="G83" s="31">
        <v>0.31181044000000002</v>
      </c>
      <c r="H83" s="31">
        <v>0.33108891600000001</v>
      </c>
      <c r="I83" s="31">
        <v>0.36377274600000004</v>
      </c>
      <c r="J83" s="31">
        <v>0.42767530500000012</v>
      </c>
      <c r="K83" s="31">
        <v>0.44502683900000001</v>
      </c>
      <c r="L83" s="31">
        <v>0.457742174</v>
      </c>
      <c r="M83" s="31">
        <v>0.53908286599999999</v>
      </c>
      <c r="N83" s="31">
        <v>0.4352583340000003</v>
      </c>
      <c r="O83" s="31">
        <v>0.45824810000000005</v>
      </c>
      <c r="P83" s="31">
        <v>0.40682091500000001</v>
      </c>
      <c r="Q83" s="32">
        <v>0.50589343600000003</v>
      </c>
      <c r="R83" s="32">
        <v>0.48572055399999997</v>
      </c>
      <c r="S83" s="32">
        <v>0.29164340799999999</v>
      </c>
      <c r="T83" s="32">
        <v>0.41287256400000005</v>
      </c>
      <c r="U83" s="32">
        <v>0.34558653199999995</v>
      </c>
      <c r="V83" s="32">
        <v>0.55506040699999992</v>
      </c>
      <c r="W83" s="32">
        <v>0.4116805740000003</v>
      </c>
      <c r="X83" s="33">
        <v>0.29677789400000026</v>
      </c>
      <c r="Y83" s="34"/>
      <c r="Z83" s="43">
        <f t="shared" ca="1" si="16"/>
        <v>-0.27910639281220972</v>
      </c>
      <c r="AA83" s="43">
        <f t="shared" ca="1" si="17"/>
        <v>-0.28118765963824077</v>
      </c>
    </row>
    <row r="84" spans="1:27" x14ac:dyDescent="0.25">
      <c r="B84" s="78" t="s">
        <v>62</v>
      </c>
      <c r="C84" s="31"/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3.3832799999999994E-4</v>
      </c>
      <c r="N84" s="31">
        <v>5.7688000000000001E-5</v>
      </c>
      <c r="O84" s="31">
        <v>1.8447140000000001E-3</v>
      </c>
      <c r="P84" s="31">
        <v>9.9667399999999991E-4</v>
      </c>
      <c r="Q84" s="32">
        <v>2.1664449999999999E-3</v>
      </c>
      <c r="R84" s="32">
        <v>5.1199790000000002E-3</v>
      </c>
      <c r="S84" s="32">
        <v>4.2399750000000009E-3</v>
      </c>
      <c r="T84" s="32">
        <v>1.501912E-2</v>
      </c>
      <c r="U84" s="32">
        <v>9.7715499999999934E-3</v>
      </c>
      <c r="V84" s="32">
        <v>7.0028909999999972E-3</v>
      </c>
      <c r="W84" s="32">
        <v>2.928636000000001E-3</v>
      </c>
      <c r="X84" s="33">
        <v>3.1342529999999992E-3</v>
      </c>
      <c r="Y84" s="34"/>
      <c r="Z84" s="43">
        <f t="shared" ca="1" si="16"/>
        <v>7.0209134901024983E-2</v>
      </c>
      <c r="AA84" s="43">
        <f t="shared" ca="1" si="17"/>
        <v>-0.79131580279004365</v>
      </c>
    </row>
    <row r="85" spans="1:27" x14ac:dyDescent="0.25">
      <c r="B85" s="78" t="s">
        <v>63</v>
      </c>
      <c r="C85" s="31"/>
      <c r="D85" s="31">
        <v>2.7447739999999998E-2</v>
      </c>
      <c r="E85" s="31">
        <v>3.4156970000000036E-2</v>
      </c>
      <c r="F85" s="31">
        <v>2.3830229999999994E-2</v>
      </c>
      <c r="G85" s="31">
        <v>2.1843229999999998E-2</v>
      </c>
      <c r="H85" s="31">
        <v>2.8410858999999997E-2</v>
      </c>
      <c r="I85" s="31">
        <v>2.6255124000000043E-2</v>
      </c>
      <c r="J85" s="31">
        <v>2.7593334000000004E-2</v>
      </c>
      <c r="K85" s="31">
        <v>2.7094109999999998E-2</v>
      </c>
      <c r="L85" s="31">
        <v>3.2421599999999995E-2</v>
      </c>
      <c r="M85" s="31">
        <v>2.8506460000000004E-2</v>
      </c>
      <c r="N85" s="31">
        <v>2.3658290000000009E-2</v>
      </c>
      <c r="O85" s="31">
        <v>2.7337080999999982E-2</v>
      </c>
      <c r="P85" s="31">
        <v>3.3350819999999996E-2</v>
      </c>
      <c r="Q85" s="32">
        <v>3.0941840000000005E-2</v>
      </c>
      <c r="R85" s="32">
        <v>2.9810769999999997E-2</v>
      </c>
      <c r="S85" s="32">
        <v>2.0940769999999994E-2</v>
      </c>
      <c r="T85" s="32">
        <v>2.7805837000000031E-2</v>
      </c>
      <c r="U85" s="32">
        <v>4.5774532000000021E-2</v>
      </c>
      <c r="V85" s="32">
        <v>4.4586803000000091E-2</v>
      </c>
      <c r="W85" s="32">
        <v>5.7762078000000029E-2</v>
      </c>
      <c r="X85" s="33">
        <v>5.4770569000000088E-2</v>
      </c>
      <c r="Y85" s="34"/>
      <c r="Z85" s="43">
        <f t="shared" ca="1" si="16"/>
        <v>-5.1790190096691835E-2</v>
      </c>
      <c r="AA85" s="43">
        <f t="shared" ca="1" si="17"/>
        <v>0.96975077570943213</v>
      </c>
    </row>
    <row r="86" spans="1:27" x14ac:dyDescent="0.25">
      <c r="B86" s="78" t="s">
        <v>41</v>
      </c>
      <c r="C86" s="31"/>
      <c r="D86" s="31">
        <v>6.258569600000001E-2</v>
      </c>
      <c r="E86" s="31">
        <v>7.6769690000000002E-2</v>
      </c>
      <c r="F86" s="31">
        <v>7.8506759999999995E-2</v>
      </c>
      <c r="G86" s="31">
        <v>6.7038239999999943E-2</v>
      </c>
      <c r="H86" s="31">
        <v>7.0519759999999918E-2</v>
      </c>
      <c r="I86" s="31">
        <v>7.7997769999999939E-2</v>
      </c>
      <c r="J86" s="31">
        <v>8.0054999999999904E-2</v>
      </c>
      <c r="K86" s="31">
        <v>7.6769999999999936E-2</v>
      </c>
      <c r="L86" s="31">
        <v>7.7360159999999928E-2</v>
      </c>
      <c r="M86" s="31">
        <v>8.6954539999999927E-2</v>
      </c>
      <c r="N86" s="31">
        <v>8.4210269999999893E-2</v>
      </c>
      <c r="O86" s="31">
        <v>8.2739000000000007E-2</v>
      </c>
      <c r="P86" s="31">
        <v>7.4784699999999898E-2</v>
      </c>
      <c r="Q86" s="32">
        <v>6.3873399999999927E-2</v>
      </c>
      <c r="R86" s="32">
        <v>7.2926749999999929E-2</v>
      </c>
      <c r="S86" s="32">
        <v>5.9754629999999934E-2</v>
      </c>
      <c r="T86" s="32">
        <v>6.0180179999999937E-2</v>
      </c>
      <c r="U86" s="32">
        <v>6.5326169999999947E-2</v>
      </c>
      <c r="V86" s="32">
        <v>6.9298549999999903E-2</v>
      </c>
      <c r="W86" s="32">
        <v>6.4702889999999944E-2</v>
      </c>
      <c r="X86" s="33">
        <v>5.8511119999999951E-2</v>
      </c>
      <c r="Y86" s="34"/>
      <c r="Z86" s="43">
        <f t="shared" ca="1" si="16"/>
        <v>-9.5695416387119647E-2</v>
      </c>
      <c r="AA86" s="43">
        <f t="shared" ca="1" si="17"/>
        <v>-2.7734380322557817E-2</v>
      </c>
    </row>
    <row r="87" spans="1:27" x14ac:dyDescent="0.25">
      <c r="B87" s="84" t="s">
        <v>64</v>
      </c>
      <c r="C87" s="48"/>
      <c r="D87" s="48">
        <f>SUM(D82:D86)</f>
        <v>0.38821230600000006</v>
      </c>
      <c r="E87" s="48">
        <f t="shared" ref="E87:X87" si="18">SUM(E82:E86)</f>
        <v>0.47460991999999991</v>
      </c>
      <c r="F87" s="48">
        <f t="shared" si="18"/>
        <v>0.44465882000000007</v>
      </c>
      <c r="G87" s="48">
        <f t="shared" si="18"/>
        <v>0.40069190999999993</v>
      </c>
      <c r="H87" s="48">
        <f t="shared" si="18"/>
        <v>0.43001953499999995</v>
      </c>
      <c r="I87" s="48">
        <f t="shared" si="18"/>
        <v>0.46912007</v>
      </c>
      <c r="J87" s="48">
        <f t="shared" si="18"/>
        <v>0.56978088900000001</v>
      </c>
      <c r="K87" s="48">
        <f t="shared" si="18"/>
        <v>0.6331644689999999</v>
      </c>
      <c r="L87" s="48">
        <f t="shared" si="18"/>
        <v>0.65368594399999991</v>
      </c>
      <c r="M87" s="48">
        <f t="shared" si="18"/>
        <v>0.73871987399999994</v>
      </c>
      <c r="N87" s="48">
        <f t="shared" si="18"/>
        <v>0.60826012200000013</v>
      </c>
      <c r="O87" s="48">
        <f t="shared" si="18"/>
        <v>0.63545590500000004</v>
      </c>
      <c r="P87" s="48">
        <f t="shared" si="18"/>
        <v>0.56834923299999984</v>
      </c>
      <c r="Q87" s="49">
        <f t="shared" si="18"/>
        <v>0.67488882499999991</v>
      </c>
      <c r="R87" s="49">
        <f t="shared" si="18"/>
        <v>0.63784378099999994</v>
      </c>
      <c r="S87" s="49">
        <f t="shared" si="18"/>
        <v>0.49407478299999991</v>
      </c>
      <c r="T87" s="49">
        <f t="shared" si="18"/>
        <v>0.62486863500000034</v>
      </c>
      <c r="U87" s="49">
        <f t="shared" si="18"/>
        <v>0.63545498999999983</v>
      </c>
      <c r="V87" s="49">
        <f t="shared" si="18"/>
        <v>0.86872610199999989</v>
      </c>
      <c r="W87" s="49">
        <f t="shared" si="18"/>
        <v>0.67814845100000032</v>
      </c>
      <c r="X87" s="50">
        <f t="shared" si="18"/>
        <v>0.47307222200000032</v>
      </c>
      <c r="Y87" s="51"/>
      <c r="Z87" s="52">
        <f t="shared" ca="1" si="16"/>
        <v>-0.30240610104998955</v>
      </c>
      <c r="AA87" s="52">
        <f t="shared" ca="1" si="17"/>
        <v>-0.24292531981541998</v>
      </c>
    </row>
    <row r="88" spans="1:27" s="53" customFormat="1" x14ac:dyDescent="0.25">
      <c r="B88" s="84" t="s">
        <v>65</v>
      </c>
      <c r="C88" s="48"/>
      <c r="D88" s="48">
        <v>0.50443000000000005</v>
      </c>
      <c r="E88" s="48">
        <v>0.95117300000000005</v>
      </c>
      <c r="F88" s="48">
        <v>1.02471</v>
      </c>
      <c r="G88" s="48">
        <v>0.82168017599999998</v>
      </c>
      <c r="H88" s="48">
        <v>0.46810774899999996</v>
      </c>
      <c r="I88" s="48">
        <v>0.97618247999999996</v>
      </c>
      <c r="J88" s="48">
        <v>1.1437340410000001</v>
      </c>
      <c r="K88" s="48">
        <v>1.2669999999999999</v>
      </c>
      <c r="L88" s="48">
        <v>0.61976827199999995</v>
      </c>
      <c r="M88" s="48">
        <v>1.1794342660000001</v>
      </c>
      <c r="N88" s="48">
        <v>1.489735408</v>
      </c>
      <c r="O88" s="48">
        <v>1.136587</v>
      </c>
      <c r="P88" s="48">
        <v>0.69022325999999989</v>
      </c>
      <c r="Q88" s="49">
        <v>1.1463185299999998</v>
      </c>
      <c r="R88" s="49">
        <v>1.3382097289999997</v>
      </c>
      <c r="S88" s="49">
        <v>1.0430854540000001</v>
      </c>
      <c r="T88" s="49">
        <v>0.61455520499999994</v>
      </c>
      <c r="U88" s="49">
        <v>1.3941360530000002</v>
      </c>
      <c r="V88" s="49">
        <v>1.3362415570000001</v>
      </c>
      <c r="W88" s="49">
        <v>1.265288932</v>
      </c>
      <c r="X88" s="50">
        <v>0.74135747299999977</v>
      </c>
      <c r="Y88" s="51"/>
      <c r="Z88" s="52">
        <f t="shared" ca="1" si="16"/>
        <v>-0.41408048845558088</v>
      </c>
      <c r="AA88" s="52">
        <f t="shared" ca="1" si="17"/>
        <v>0.20633177779366441</v>
      </c>
    </row>
    <row r="89" spans="1:27" x14ac:dyDescent="0.25">
      <c r="B89" s="78" t="s">
        <v>66</v>
      </c>
      <c r="C89" s="31"/>
      <c r="D89" s="31">
        <v>0.27020499999999997</v>
      </c>
      <c r="E89" s="31">
        <v>0.43433100000000002</v>
      </c>
      <c r="F89" s="31">
        <v>0.595244</v>
      </c>
      <c r="G89" s="31">
        <v>0.51501072000000003</v>
      </c>
      <c r="H89" s="31">
        <v>0.25696794000000001</v>
      </c>
      <c r="I89" s="31">
        <v>0.51873369999999996</v>
      </c>
      <c r="J89" s="31">
        <v>0.64069463000000004</v>
      </c>
      <c r="K89" s="31">
        <v>0.53300000000000003</v>
      </c>
      <c r="L89" s="31">
        <v>0.25916222</v>
      </c>
      <c r="M89" s="31">
        <v>0.48004657000000006</v>
      </c>
      <c r="N89" s="31">
        <v>0.71488669000000005</v>
      </c>
      <c r="O89" s="31">
        <v>0.34412900000000002</v>
      </c>
      <c r="P89" s="31">
        <v>0.22768289</v>
      </c>
      <c r="Q89" s="32">
        <v>0.46078155999999998</v>
      </c>
      <c r="R89" s="32">
        <v>0.42689920999999992</v>
      </c>
      <c r="S89" s="32">
        <v>0.34043339000000011</v>
      </c>
      <c r="T89" s="32">
        <v>0.17848067000000001</v>
      </c>
      <c r="U89" s="32">
        <v>0.46504832999999995</v>
      </c>
      <c r="V89" s="32">
        <v>0.47009682999999997</v>
      </c>
      <c r="W89" s="32">
        <v>0.37068009000000002</v>
      </c>
      <c r="X89" s="33">
        <v>0.267197142</v>
      </c>
      <c r="Y89" s="34"/>
      <c r="Z89" s="43">
        <f t="shared" ca="1" si="16"/>
        <v>-0.27917050521920406</v>
      </c>
      <c r="AA89" s="43">
        <f t="shared" ca="1" si="17"/>
        <v>0.49706487542880695</v>
      </c>
    </row>
    <row r="90" spans="1:27" x14ac:dyDescent="0.25">
      <c r="B90" s="78" t="s">
        <v>67</v>
      </c>
      <c r="C90" s="31"/>
      <c r="D90" s="31">
        <v>0</v>
      </c>
      <c r="E90" s="31">
        <v>0</v>
      </c>
      <c r="F90" s="31">
        <v>0</v>
      </c>
      <c r="G90" s="31">
        <v>0</v>
      </c>
      <c r="H90" s="31">
        <v>2.3444799999999999E-3</v>
      </c>
      <c r="I90" s="31">
        <v>4.4882040000000005E-2</v>
      </c>
      <c r="J90" s="31">
        <v>5.8045840000000001E-2</v>
      </c>
      <c r="K90" s="31">
        <v>0.34399999999999997</v>
      </c>
      <c r="L90" s="31">
        <v>0.12438716999999999</v>
      </c>
      <c r="M90" s="31">
        <v>0.29353799000000003</v>
      </c>
      <c r="N90" s="31">
        <v>0.32175337999999998</v>
      </c>
      <c r="O90" s="31">
        <v>0.29334199999999999</v>
      </c>
      <c r="P90" s="31">
        <v>0.21222215999999999</v>
      </c>
      <c r="Q90" s="32">
        <v>0.25014170000000002</v>
      </c>
      <c r="R90" s="32">
        <v>0.37867985999999992</v>
      </c>
      <c r="S90" s="32">
        <v>0.29014011999999995</v>
      </c>
      <c r="T90" s="32">
        <v>0.21360768999999999</v>
      </c>
      <c r="U90" s="32">
        <v>0.39588106000000006</v>
      </c>
      <c r="V90" s="32">
        <v>0.38635865999999996</v>
      </c>
      <c r="W90" s="32">
        <v>0.37716657000000003</v>
      </c>
      <c r="X90" s="33">
        <v>0.21338414800000002</v>
      </c>
      <c r="Y90" s="34"/>
      <c r="Z90" s="43">
        <f t="shared" ca="1" si="16"/>
        <v>-0.43424427037634861</v>
      </c>
      <c r="AA90" s="43">
        <f t="shared" ca="1" si="17"/>
        <v>-1.0465072675986953E-3</v>
      </c>
    </row>
    <row r="91" spans="1:27" x14ac:dyDescent="0.25">
      <c r="B91" s="78" t="s">
        <v>68</v>
      </c>
      <c r="C91" s="31"/>
      <c r="D91" s="31">
        <v>0.21473400000000001</v>
      </c>
      <c r="E91" s="31">
        <v>0.48858800000000002</v>
      </c>
      <c r="F91" s="31">
        <v>0.40739599999999998</v>
      </c>
      <c r="G91" s="31">
        <v>0.28331420000000002</v>
      </c>
      <c r="H91" s="31">
        <v>0.19375819000000002</v>
      </c>
      <c r="I91" s="31">
        <v>0.38880630999999999</v>
      </c>
      <c r="J91" s="31">
        <v>0.41813194200000003</v>
      </c>
      <c r="K91" s="31">
        <v>0.36699999999999999</v>
      </c>
      <c r="L91" s="31">
        <v>0.22391993999999998</v>
      </c>
      <c r="M91" s="31">
        <v>0.38885502000000005</v>
      </c>
      <c r="N91" s="31">
        <v>0.4309579</v>
      </c>
      <c r="O91" s="31">
        <v>0.44800999999999996</v>
      </c>
      <c r="P91" s="31">
        <v>0.23024131999999997</v>
      </c>
      <c r="Q91" s="32">
        <v>0.41171105000000002</v>
      </c>
      <c r="R91" s="32">
        <v>0.49130061000000003</v>
      </c>
      <c r="S91" s="32">
        <v>0.38552534999999999</v>
      </c>
      <c r="T91" s="32">
        <v>0.20885380000000001</v>
      </c>
      <c r="U91" s="32">
        <v>0.48754009999999998</v>
      </c>
      <c r="V91" s="32">
        <v>0.46255701999999999</v>
      </c>
      <c r="W91" s="32">
        <v>0.50028768999999995</v>
      </c>
      <c r="X91" s="33">
        <v>0.24346742499999999</v>
      </c>
      <c r="Y91" s="34"/>
      <c r="Z91" s="43">
        <f t="shared" ca="1" si="16"/>
        <v>-0.51334516146099851</v>
      </c>
      <c r="AA91" s="43">
        <f t="shared" ca="1" si="17"/>
        <v>0.16573136327900184</v>
      </c>
    </row>
    <row r="92" spans="1:27" ht="5.0999999999999996" customHeight="1" x14ac:dyDescent="0.25">
      <c r="B92" s="106"/>
      <c r="C92" s="79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8"/>
      <c r="R92" s="108"/>
      <c r="S92" s="108"/>
      <c r="T92" s="108"/>
      <c r="U92" s="108"/>
      <c r="V92" s="108"/>
      <c r="W92" s="108"/>
      <c r="X92" s="108"/>
      <c r="Y92" s="34"/>
      <c r="Z92" s="109"/>
      <c r="AA92" s="109"/>
    </row>
    <row r="93" spans="1:27" x14ac:dyDescent="0.25">
      <c r="B93" s="65" t="s">
        <v>69</v>
      </c>
      <c r="D93" s="66"/>
      <c r="E93" s="67"/>
      <c r="F93" s="67"/>
      <c r="G93" s="67"/>
      <c r="H93" s="67"/>
      <c r="I93" s="67"/>
      <c r="J93" s="67"/>
      <c r="K93" s="98"/>
      <c r="L93" s="98"/>
      <c r="M93" s="98"/>
      <c r="N93" s="98"/>
      <c r="O93" s="98"/>
      <c r="P93" s="98"/>
      <c r="Q93" s="99"/>
      <c r="R93" s="99"/>
      <c r="S93" s="99"/>
      <c r="T93" s="99"/>
      <c r="U93" s="99"/>
      <c r="V93" s="99"/>
      <c r="W93" s="99"/>
      <c r="X93" s="99"/>
      <c r="Y93" s="100"/>
      <c r="Z93" s="71"/>
      <c r="AA93" s="71"/>
    </row>
    <row r="94" spans="1:27" s="91" customFormat="1" x14ac:dyDescent="0.25">
      <c r="B94" s="92"/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5"/>
      <c r="R94" s="95"/>
      <c r="S94" s="95"/>
      <c r="T94" s="95"/>
      <c r="U94" s="95"/>
      <c r="V94" s="95"/>
      <c r="W94" s="95"/>
      <c r="X94" s="95"/>
      <c r="Y94" s="96"/>
      <c r="Z94" s="97"/>
      <c r="AA94" s="97"/>
    </row>
    <row r="95" spans="1:27" x14ac:dyDescent="0.25">
      <c r="A95" s="20"/>
      <c r="B95" s="9" t="s">
        <v>70</v>
      </c>
      <c r="X95" s="4"/>
    </row>
    <row r="96" spans="1:27" x14ac:dyDescent="0.25">
      <c r="B96" s="24" t="s">
        <v>27</v>
      </c>
      <c r="C96" s="25"/>
      <c r="D96" s="26" t="str">
        <f>D$10</f>
        <v>1кв 2012</v>
      </c>
      <c r="E96" s="26" t="str">
        <f t="shared" ref="E96:AA96" si="19">E$10</f>
        <v>2кв 2012</v>
      </c>
      <c r="F96" s="26" t="str">
        <f t="shared" si="19"/>
        <v>3кв 2012</v>
      </c>
      <c r="G96" s="26" t="str">
        <f t="shared" si="19"/>
        <v>4кв 2012</v>
      </c>
      <c r="H96" s="26" t="str">
        <f t="shared" si="19"/>
        <v>1кв 2013</v>
      </c>
      <c r="I96" s="26" t="str">
        <f t="shared" si="19"/>
        <v>2кв 2013</v>
      </c>
      <c r="J96" s="26" t="str">
        <f t="shared" si="19"/>
        <v>3кв 2013</v>
      </c>
      <c r="K96" s="26" t="str">
        <f t="shared" si="19"/>
        <v>4кв 2013</v>
      </c>
      <c r="L96" s="26" t="str">
        <f t="shared" si="19"/>
        <v>1кв 2014</v>
      </c>
      <c r="M96" s="26" t="str">
        <f t="shared" si="19"/>
        <v>2кв 2014</v>
      </c>
      <c r="N96" s="26" t="str">
        <f t="shared" si="19"/>
        <v>3кв 2014</v>
      </c>
      <c r="O96" s="26" t="str">
        <f t="shared" si="19"/>
        <v>4кв 2014</v>
      </c>
      <c r="P96" s="26" t="str">
        <f t="shared" si="19"/>
        <v>1кв 2015</v>
      </c>
      <c r="Q96" s="26" t="str">
        <f t="shared" si="19"/>
        <v>2кв 2015</v>
      </c>
      <c r="R96" s="26" t="str">
        <f t="shared" si="19"/>
        <v>3кв 2015</v>
      </c>
      <c r="S96" s="26" t="str">
        <f t="shared" si="19"/>
        <v>4кв 2015</v>
      </c>
      <c r="T96" s="26" t="str">
        <f t="shared" si="19"/>
        <v>1кв 2016</v>
      </c>
      <c r="U96" s="26" t="str">
        <f t="shared" si="19"/>
        <v>2кв 2016</v>
      </c>
      <c r="V96" s="26" t="str">
        <f t="shared" si="19"/>
        <v>3кв 2016</v>
      </c>
      <c r="W96" s="26" t="str">
        <f t="shared" si="19"/>
        <v>4кв 2016</v>
      </c>
      <c r="X96" s="27" t="str">
        <f t="shared" si="19"/>
        <v>1кв 2017</v>
      </c>
      <c r="Y96" s="28"/>
      <c r="Z96" s="29" t="str">
        <f>Z$10</f>
        <v>кв/кв</v>
      </c>
      <c r="AA96" s="29" t="str">
        <f t="shared" si="19"/>
        <v>г/г</v>
      </c>
    </row>
    <row r="97" spans="1:27" s="2" customFormat="1" x14ac:dyDescent="0.25">
      <c r="B97" s="78" t="s">
        <v>71</v>
      </c>
      <c r="C97" s="79"/>
      <c r="D97" s="32">
        <v>3.0839632040000002</v>
      </c>
      <c r="E97" s="32">
        <v>3.4933943789999997</v>
      </c>
      <c r="F97" s="32">
        <v>3.3130000000000002</v>
      </c>
      <c r="G97" s="32">
        <v>4.2196078100000003</v>
      </c>
      <c r="H97" s="32">
        <v>3.3878416759999999</v>
      </c>
      <c r="I97" s="32">
        <v>3.4928995249999999</v>
      </c>
      <c r="J97" s="32">
        <v>3.4966029400000003</v>
      </c>
      <c r="K97" s="32">
        <v>3.6039525599999997</v>
      </c>
      <c r="L97" s="32">
        <v>3.47389613</v>
      </c>
      <c r="M97" s="32">
        <v>3.6459297500000001</v>
      </c>
      <c r="N97" s="32">
        <v>3.6436108000000003</v>
      </c>
      <c r="O97" s="32">
        <v>3.9427343970000002</v>
      </c>
      <c r="P97" s="32">
        <v>3.4965757380199998</v>
      </c>
      <c r="Q97" s="32">
        <v>3.9152389300000001</v>
      </c>
      <c r="R97" s="32">
        <v>3.8788250909999999</v>
      </c>
      <c r="S97" s="32">
        <v>3.9468622799999999</v>
      </c>
      <c r="T97" s="32">
        <v>3.8294361099999996</v>
      </c>
      <c r="U97" s="32">
        <v>3.6354266529999997</v>
      </c>
      <c r="V97" s="32">
        <v>4.2249306840000012</v>
      </c>
      <c r="W97" s="32">
        <v>3.7091967400000003</v>
      </c>
      <c r="X97" s="33">
        <v>2.62957888</v>
      </c>
      <c r="Y97" s="34"/>
      <c r="Z97" s="43">
        <f ca="1">OFFSET(Y97,0,-1)/OFFSET(Y97,0,-2)-1</f>
        <v>-0.29106513773114129</v>
      </c>
      <c r="AA97" s="43">
        <f ca="1">OFFSET(Y97,0,-1)/OFFSET(Y97,0,-5)-1</f>
        <v>-0.31332478086440763</v>
      </c>
    </row>
    <row r="98" spans="1:27" s="2" customFormat="1" x14ac:dyDescent="0.25">
      <c r="B98" s="78" t="s">
        <v>72</v>
      </c>
      <c r="C98" s="79"/>
      <c r="D98" s="32">
        <v>2.850286154</v>
      </c>
      <c r="E98" s="32">
        <v>2.8596698500000004</v>
      </c>
      <c r="F98" s="32">
        <v>2.5720000000000001</v>
      </c>
      <c r="G98" s="32">
        <v>3.00446664</v>
      </c>
      <c r="H98" s="32">
        <v>2.6214286499999999</v>
      </c>
      <c r="I98" s="32">
        <v>2.7432304599999999</v>
      </c>
      <c r="J98" s="32">
        <v>2.7753190700000001</v>
      </c>
      <c r="K98" s="32">
        <v>2.9008018799999999</v>
      </c>
      <c r="L98" s="32">
        <v>2.7932613000000002</v>
      </c>
      <c r="M98" s="32">
        <v>2.5758159000000003</v>
      </c>
      <c r="N98" s="32">
        <v>2.9774764999999999</v>
      </c>
      <c r="O98" s="32">
        <v>2.9713483599999999</v>
      </c>
      <c r="P98" s="32">
        <v>2.7243556</v>
      </c>
      <c r="Q98" s="32">
        <v>2.7592699499999997</v>
      </c>
      <c r="R98" s="32">
        <v>2.9530407100000002</v>
      </c>
      <c r="S98" s="32">
        <v>2.9052334899999996</v>
      </c>
      <c r="T98" s="32">
        <v>2.93449728</v>
      </c>
      <c r="U98" s="32">
        <v>2.67897053</v>
      </c>
      <c r="V98" s="32">
        <v>3.0347685000000002</v>
      </c>
      <c r="W98" s="32">
        <v>2.8076995500000002</v>
      </c>
      <c r="X98" s="33">
        <v>2.62034653</v>
      </c>
      <c r="Y98" s="34"/>
      <c r="Z98" s="43">
        <f ca="1">OFFSET(Y98,0,-1)/OFFSET(Y98,0,-2)-1</f>
        <v>-6.672830075425995E-2</v>
      </c>
      <c r="AA98" s="43">
        <f ca="1">OFFSET(Y98,0,-1)/OFFSET(Y98,0,-5)-1</f>
        <v>-0.10705436741791763</v>
      </c>
    </row>
    <row r="99" spans="1:27" s="2" customFormat="1" x14ac:dyDescent="0.25">
      <c r="B99" s="78" t="s">
        <v>123</v>
      </c>
      <c r="C99" s="79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>
        <v>0.23552065000000003</v>
      </c>
      <c r="X99" s="33">
        <v>1.13425032</v>
      </c>
      <c r="Y99" s="34"/>
      <c r="Z99" s="43"/>
      <c r="AA99" s="43"/>
    </row>
    <row r="100" spans="1:27" s="2" customFormat="1" x14ac:dyDescent="0.25">
      <c r="B100" s="78" t="s">
        <v>72</v>
      </c>
      <c r="C100" s="79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>
        <v>0.23552065000000003</v>
      </c>
      <c r="X100" s="33">
        <v>1.13425032</v>
      </c>
      <c r="Y100" s="34"/>
      <c r="Z100" s="43"/>
      <c r="AA100" s="43"/>
    </row>
    <row r="101" spans="1:27" s="2" customFormat="1" x14ac:dyDescent="0.25">
      <c r="B101" s="78" t="s">
        <v>73</v>
      </c>
      <c r="C101" s="79"/>
      <c r="D101" s="32">
        <v>0.39814250000000001</v>
      </c>
      <c r="E101" s="32">
        <v>0.41646830000000001</v>
      </c>
      <c r="F101" s="32">
        <v>0.46400000000000002</v>
      </c>
      <c r="G101" s="32">
        <v>0.44616205000000003</v>
      </c>
      <c r="H101" s="32">
        <v>0.35910545999999999</v>
      </c>
      <c r="I101" s="32">
        <v>0.37033715</v>
      </c>
      <c r="J101" s="32">
        <v>0.36374260000000003</v>
      </c>
      <c r="K101" s="32">
        <v>0.35984689000000003</v>
      </c>
      <c r="L101" s="32">
        <v>0.39726484999999989</v>
      </c>
      <c r="M101" s="32">
        <v>0.3576008</v>
      </c>
      <c r="N101" s="32">
        <v>0.32633999999999996</v>
      </c>
      <c r="O101" s="32">
        <v>0.42201830000000001</v>
      </c>
      <c r="P101" s="32">
        <v>0.3614231</v>
      </c>
      <c r="Q101" s="32">
        <v>0.40450604000000001</v>
      </c>
      <c r="R101" s="32">
        <v>0.47327396499999996</v>
      </c>
      <c r="S101" s="32">
        <v>0.53776384499999996</v>
      </c>
      <c r="T101" s="32">
        <v>0.47321040000000003</v>
      </c>
      <c r="U101" s="32">
        <v>0.35335320000000003</v>
      </c>
      <c r="V101" s="32">
        <v>0.41123314999999999</v>
      </c>
      <c r="W101" s="32">
        <v>0.40040796000000001</v>
      </c>
      <c r="X101" s="33">
        <v>0.36358853999999996</v>
      </c>
      <c r="Y101" s="34"/>
      <c r="Z101" s="43">
        <f ca="1">OFFSET(Y101,0,-1)/OFFSET(Y101,0,-2)-1</f>
        <v>-9.1954765334835153E-2</v>
      </c>
      <c r="AA101" s="43">
        <f ca="1">OFFSET(Y101,0,-1)/OFFSET(Y101,0,-5)-1</f>
        <v>-0.23165564408559081</v>
      </c>
    </row>
    <row r="102" spans="1:27" s="2" customFormat="1" x14ac:dyDescent="0.25">
      <c r="B102" s="78" t="s">
        <v>72</v>
      </c>
      <c r="C102" s="79"/>
      <c r="D102" s="32">
        <v>0.15021879999999999</v>
      </c>
      <c r="E102" s="32">
        <v>0.1503854</v>
      </c>
      <c r="F102" s="32">
        <v>0.154</v>
      </c>
      <c r="G102" s="32">
        <v>0.14991370000000001</v>
      </c>
      <c r="H102" s="32">
        <v>0.15000041000000003</v>
      </c>
      <c r="I102" s="32">
        <v>0.15003085000000002</v>
      </c>
      <c r="J102" s="32">
        <v>0.1499144</v>
      </c>
      <c r="K102" s="32">
        <v>0.14995034000000002</v>
      </c>
      <c r="L102" s="32">
        <v>0.14720204999999997</v>
      </c>
      <c r="M102" s="32">
        <v>0.13262190000000001</v>
      </c>
      <c r="N102" s="32">
        <v>0.17360914999999999</v>
      </c>
      <c r="O102" s="32">
        <v>0.17103719999999997</v>
      </c>
      <c r="P102" s="32">
        <v>0.15504454999999998</v>
      </c>
      <c r="Q102" s="32">
        <v>0.25451569999999996</v>
      </c>
      <c r="R102" s="32">
        <v>0.31868350000000001</v>
      </c>
      <c r="S102" s="32">
        <v>0.30965324499999997</v>
      </c>
      <c r="T102" s="32">
        <v>0.32317385000000004</v>
      </c>
      <c r="U102" s="32">
        <v>0.33083060000000003</v>
      </c>
      <c r="V102" s="32">
        <v>0.37080589999999997</v>
      </c>
      <c r="W102" s="32">
        <v>0.36457761</v>
      </c>
      <c r="X102" s="33">
        <v>0.36358853999999996</v>
      </c>
      <c r="Y102" s="34"/>
      <c r="Z102" s="43">
        <f ca="1">OFFSET(Y102,0,-1)/OFFSET(Y102,0,-2)-1</f>
        <v>-2.7129203024838233E-3</v>
      </c>
      <c r="AA102" s="43">
        <f ca="1">OFFSET(Y102,0,-1)/OFFSET(Y102,0,-5)-1</f>
        <v>0.12505556993550049</v>
      </c>
    </row>
    <row r="103" spans="1:27" x14ac:dyDescent="0.25">
      <c r="B103" s="65"/>
      <c r="D103" s="66"/>
      <c r="E103" s="67"/>
      <c r="F103" s="67"/>
      <c r="G103" s="67"/>
      <c r="H103" s="67"/>
      <c r="I103" s="67"/>
      <c r="J103" s="67"/>
      <c r="K103" s="98"/>
      <c r="L103" s="98"/>
      <c r="M103" s="98"/>
      <c r="N103" s="98"/>
      <c r="O103" s="98"/>
      <c r="P103" s="82"/>
      <c r="Q103" s="110"/>
      <c r="R103" s="110"/>
      <c r="S103" s="110"/>
      <c r="T103" s="110"/>
      <c r="U103" s="110"/>
      <c r="V103" s="110"/>
      <c r="W103" s="110"/>
      <c r="X103" s="110"/>
      <c r="Y103" s="111"/>
      <c r="Z103" s="71"/>
      <c r="AA103" s="71"/>
    </row>
    <row r="104" spans="1:27" x14ac:dyDescent="0.25">
      <c r="A104" s="20"/>
      <c r="B104" s="83" t="s">
        <v>74</v>
      </c>
      <c r="C104" s="79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8"/>
      <c r="R104" s="108"/>
      <c r="S104" s="108"/>
      <c r="T104" s="108"/>
      <c r="U104" s="108"/>
      <c r="V104" s="108"/>
      <c r="W104" s="108"/>
      <c r="X104" s="108"/>
      <c r="Y104" s="34"/>
      <c r="Z104" s="109"/>
      <c r="AA104" s="109"/>
    </row>
    <row r="105" spans="1:27" ht="17.25" x14ac:dyDescent="0.25">
      <c r="B105" s="112" t="s">
        <v>75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74"/>
      <c r="R105" s="74"/>
      <c r="S105" s="74"/>
      <c r="T105" s="74"/>
      <c r="U105" s="74"/>
      <c r="V105" s="74"/>
      <c r="W105" s="74"/>
      <c r="X105" s="74"/>
      <c r="Y105" s="22"/>
      <c r="Z105" s="23"/>
      <c r="AA105" s="23"/>
    </row>
    <row r="106" spans="1:27" x14ac:dyDescent="0.25">
      <c r="B106" s="24" t="s">
        <v>27</v>
      </c>
      <c r="C106" s="25"/>
      <c r="D106" s="26" t="str">
        <f>D$10</f>
        <v>1кв 2012</v>
      </c>
      <c r="E106" s="26" t="str">
        <f t="shared" ref="E106:AA106" si="20">E$10</f>
        <v>2кв 2012</v>
      </c>
      <c r="F106" s="26" t="str">
        <f t="shared" si="20"/>
        <v>3кв 2012</v>
      </c>
      <c r="G106" s="26" t="str">
        <f t="shared" si="20"/>
        <v>4кв 2012</v>
      </c>
      <c r="H106" s="26" t="str">
        <f t="shared" si="20"/>
        <v>1кв 2013</v>
      </c>
      <c r="I106" s="26" t="str">
        <f t="shared" si="20"/>
        <v>2кв 2013</v>
      </c>
      <c r="J106" s="26" t="str">
        <f t="shared" si="20"/>
        <v>3кв 2013</v>
      </c>
      <c r="K106" s="26" t="str">
        <f t="shared" si="20"/>
        <v>4кв 2013</v>
      </c>
      <c r="L106" s="26" t="str">
        <f t="shared" si="20"/>
        <v>1кв 2014</v>
      </c>
      <c r="M106" s="26" t="str">
        <f t="shared" si="20"/>
        <v>2кв 2014</v>
      </c>
      <c r="N106" s="26" t="str">
        <f t="shared" si="20"/>
        <v>3кв 2014</v>
      </c>
      <c r="O106" s="26" t="str">
        <f t="shared" si="20"/>
        <v>4кв 2014</v>
      </c>
      <c r="P106" s="26" t="str">
        <f t="shared" si="20"/>
        <v>1кв 2015</v>
      </c>
      <c r="Q106" s="26" t="str">
        <f t="shared" si="20"/>
        <v>2кв 2015</v>
      </c>
      <c r="R106" s="26" t="str">
        <f t="shared" si="20"/>
        <v>3кв 2015</v>
      </c>
      <c r="S106" s="26" t="str">
        <f t="shared" si="20"/>
        <v>4кв 2015</v>
      </c>
      <c r="T106" s="26" t="str">
        <f t="shared" si="20"/>
        <v>1кв 2016</v>
      </c>
      <c r="U106" s="26" t="str">
        <f t="shared" si="20"/>
        <v>2кв 2016</v>
      </c>
      <c r="V106" s="26" t="str">
        <f t="shared" si="20"/>
        <v>3кв 2016</v>
      </c>
      <c r="W106" s="26" t="str">
        <f t="shared" si="20"/>
        <v>4кв 2016</v>
      </c>
      <c r="X106" s="27" t="str">
        <f t="shared" si="20"/>
        <v>1кв 2017</v>
      </c>
      <c r="Y106" s="28"/>
      <c r="Z106" s="29" t="str">
        <f>Z$10</f>
        <v>кв/кв</v>
      </c>
      <c r="AA106" s="29" t="str">
        <f t="shared" si="20"/>
        <v>г/г</v>
      </c>
    </row>
    <row r="107" spans="1:27" s="2" customFormat="1" x14ac:dyDescent="0.25">
      <c r="B107" s="78" t="s">
        <v>33</v>
      </c>
      <c r="C107" s="79"/>
      <c r="D107" s="31">
        <v>0.24526955931791999</v>
      </c>
      <c r="E107" s="31">
        <v>0.25676524528055994</v>
      </c>
      <c r="F107" s="31">
        <v>0.23763830483032</v>
      </c>
      <c r="G107" s="31">
        <v>0.22830320762640002</v>
      </c>
      <c r="H107" s="31">
        <v>0.27478381835519999</v>
      </c>
      <c r="I107" s="31">
        <v>0.26792644006800004</v>
      </c>
      <c r="J107" s="31">
        <v>0.27511967468160003</v>
      </c>
      <c r="K107" s="31">
        <v>0.24510037403783994</v>
      </c>
      <c r="L107" s="31">
        <v>0.25158252186329999</v>
      </c>
      <c r="M107" s="31">
        <v>0.30339390745139999</v>
      </c>
      <c r="N107" s="31">
        <v>0.31193410168215002</v>
      </c>
      <c r="O107" s="31">
        <v>0.27280064461275</v>
      </c>
      <c r="P107" s="31">
        <v>0.2224154717787</v>
      </c>
      <c r="Q107" s="32">
        <v>0.26689428059249998</v>
      </c>
      <c r="R107" s="32">
        <v>0.27126582367050001</v>
      </c>
      <c r="S107" s="32">
        <v>0.17558459534355</v>
      </c>
      <c r="T107" s="32">
        <v>0.24236937779955003</v>
      </c>
      <c r="U107" s="32">
        <v>0.27811123302794999</v>
      </c>
      <c r="V107" s="32">
        <v>0.20971955378144999</v>
      </c>
      <c r="W107" s="32">
        <v>0.21283317599474999</v>
      </c>
      <c r="X107" s="33">
        <v>0.31127246444610002</v>
      </c>
      <c r="Y107" s="34"/>
      <c r="Z107" s="43">
        <f ca="1">OFFSET(Y107,0,-1)/OFFSET(Y107,0,-2)-1</f>
        <v>0.46251853354750594</v>
      </c>
      <c r="AA107" s="43">
        <f ca="1">OFFSET(Y107,0,-1)/OFFSET(Y107,0,-5)-1</f>
        <v>0.28428957185975778</v>
      </c>
    </row>
    <row r="108" spans="1:27" s="2" customFormat="1" x14ac:dyDescent="0.25">
      <c r="B108" s="78" t="s">
        <v>34</v>
      </c>
      <c r="C108" s="79"/>
      <c r="D108" s="31">
        <v>0.10547154783879999</v>
      </c>
      <c r="E108" s="31">
        <v>0.12760794374968795</v>
      </c>
      <c r="F108" s="31">
        <v>0.10856564402023994</v>
      </c>
      <c r="G108" s="31">
        <v>0.10334396549096003</v>
      </c>
      <c r="H108" s="31">
        <v>0.11656563811200001</v>
      </c>
      <c r="I108" s="31">
        <v>0.110307622824</v>
      </c>
      <c r="J108" s="31">
        <v>0.11073926858400002</v>
      </c>
      <c r="K108" s="31">
        <v>0.12448741721599998</v>
      </c>
      <c r="L108" s="31">
        <v>0.13051284134190003</v>
      </c>
      <c r="M108" s="31">
        <v>0.15646438326585002</v>
      </c>
      <c r="N108" s="31">
        <v>0.13805191156590002</v>
      </c>
      <c r="O108" s="31">
        <v>0.11402663183985001</v>
      </c>
      <c r="P108" s="31">
        <v>0.1315905771219</v>
      </c>
      <c r="Q108" s="32">
        <v>0.12528209427855</v>
      </c>
      <c r="R108" s="32">
        <v>0.13344222335354999</v>
      </c>
      <c r="S108" s="32">
        <v>0.10316506005630001</v>
      </c>
      <c r="T108" s="32">
        <v>0.14216730188730001</v>
      </c>
      <c r="U108" s="32">
        <v>0.14754992079149998</v>
      </c>
      <c r="V108" s="32">
        <v>0.14073341434815001</v>
      </c>
      <c r="W108" s="32">
        <v>0.1137395350029</v>
      </c>
      <c r="X108" s="33">
        <v>0.13520272470825004</v>
      </c>
      <c r="Y108" s="34"/>
      <c r="Z108" s="43">
        <f ca="1">OFFSET(Y108,0,-1)/OFFSET(Y108,0,-2)-1</f>
        <v>0.18870474285658712</v>
      </c>
      <c r="AA108" s="43">
        <f ca="1">OFFSET(Y108,0,-1)/OFFSET(Y108,0,-5)-1</f>
        <v>-4.8988600659882975E-2</v>
      </c>
    </row>
    <row r="109" spans="1:27" s="2" customFormat="1" x14ac:dyDescent="0.25">
      <c r="B109" s="78" t="s">
        <v>35</v>
      </c>
      <c r="C109" s="79"/>
      <c r="D109" s="31">
        <v>8.2433088527999993E-2</v>
      </c>
      <c r="E109" s="31">
        <v>0.10191940084800001</v>
      </c>
      <c r="F109" s="31">
        <v>6.8586739136000011E-2</v>
      </c>
      <c r="G109" s="31">
        <v>7.3313167775999999E-2</v>
      </c>
      <c r="H109" s="31">
        <v>8.2916265599999997E-2</v>
      </c>
      <c r="I109" s="31">
        <v>5.0637508992000001E-2</v>
      </c>
      <c r="J109" s="31">
        <v>6.4940895028800016E-2</v>
      </c>
      <c r="K109" s="31">
        <v>7.9562868121263994E-2</v>
      </c>
      <c r="L109" s="31">
        <v>7.4432188712699993E-2</v>
      </c>
      <c r="M109" s="31">
        <v>7.7745436985249994E-2</v>
      </c>
      <c r="N109" s="31">
        <v>8.1318548401049989E-2</v>
      </c>
      <c r="O109" s="31">
        <v>9.6534744262350008E-2</v>
      </c>
      <c r="P109" s="31">
        <v>7.389682255680001E-2</v>
      </c>
      <c r="Q109" s="32">
        <v>8.6450757029700009E-2</v>
      </c>
      <c r="R109" s="32">
        <v>8.9437681785900003E-2</v>
      </c>
      <c r="S109" s="32">
        <v>7.8026809484849996E-2</v>
      </c>
      <c r="T109" s="32">
        <v>8.2155617072400003E-2</v>
      </c>
      <c r="U109" s="32">
        <v>9.5385685597649997E-2</v>
      </c>
      <c r="V109" s="32">
        <v>8.8950378291300009E-2</v>
      </c>
      <c r="W109" s="32">
        <v>9.2876030869949999E-2</v>
      </c>
      <c r="X109" s="33">
        <v>0.11107814451209999</v>
      </c>
      <c r="Y109" s="34"/>
      <c r="Z109" s="43">
        <f ca="1">OFFSET(Y109,0,-1)/OFFSET(Y109,0,-2)-1</f>
        <v>0.19598289754261322</v>
      </c>
      <c r="AA109" s="43">
        <f ca="1">OFFSET(Y109,0,-1)/OFFSET(Y109,0,-5)-1</f>
        <v>0.35204564788566906</v>
      </c>
    </row>
    <row r="110" spans="1:27" s="92" customFormat="1" ht="17.25" x14ac:dyDescent="0.25">
      <c r="B110" s="84" t="s">
        <v>124</v>
      </c>
      <c r="C110" s="83"/>
      <c r="D110" s="48">
        <f t="shared" ref="D110:X110" si="21">SUM(D107:D109)</f>
        <v>0.43317419568471993</v>
      </c>
      <c r="E110" s="48">
        <f t="shared" si="21"/>
        <v>0.48629258987824786</v>
      </c>
      <c r="F110" s="48">
        <f t="shared" si="21"/>
        <v>0.41479068798655994</v>
      </c>
      <c r="G110" s="48">
        <f t="shared" si="21"/>
        <v>0.40496034089336003</v>
      </c>
      <c r="H110" s="48">
        <f t="shared" si="21"/>
        <v>0.47426572206719997</v>
      </c>
      <c r="I110" s="48">
        <f t="shared" si="21"/>
        <v>0.42887157188399999</v>
      </c>
      <c r="J110" s="48">
        <f t="shared" si="21"/>
        <v>0.45079983829440007</v>
      </c>
      <c r="K110" s="48">
        <f t="shared" si="21"/>
        <v>0.4491506593751039</v>
      </c>
      <c r="L110" s="48">
        <f t="shared" si="21"/>
        <v>0.45652755191789995</v>
      </c>
      <c r="M110" s="48">
        <f t="shared" si="21"/>
        <v>0.53760372770250009</v>
      </c>
      <c r="N110" s="48">
        <f t="shared" si="21"/>
        <v>0.5313045616491</v>
      </c>
      <c r="O110" s="48">
        <f t="shared" si="21"/>
        <v>0.48336202071495005</v>
      </c>
      <c r="P110" s="48">
        <f t="shared" si="21"/>
        <v>0.42790287145740002</v>
      </c>
      <c r="Q110" s="49">
        <f t="shared" si="21"/>
        <v>0.47862713190074996</v>
      </c>
      <c r="R110" s="49">
        <f t="shared" si="21"/>
        <v>0.49414572880995</v>
      </c>
      <c r="S110" s="49">
        <f t="shared" si="21"/>
        <v>0.35677646488470005</v>
      </c>
      <c r="T110" s="49">
        <f t="shared" si="21"/>
        <v>0.46669229675925</v>
      </c>
      <c r="U110" s="49">
        <f t="shared" si="21"/>
        <v>0.52104683941709995</v>
      </c>
      <c r="V110" s="49">
        <f t="shared" si="21"/>
        <v>0.43940334642090007</v>
      </c>
      <c r="W110" s="49">
        <f t="shared" si="21"/>
        <v>0.41944874186760001</v>
      </c>
      <c r="X110" s="50">
        <f t="shared" si="21"/>
        <v>0.55755333366644999</v>
      </c>
      <c r="Y110" s="51"/>
      <c r="Z110" s="52">
        <f ca="1">OFFSET(Y110,0,-1)/OFFSET(Y110,0,-2)-1</f>
        <v>0.32925260708600002</v>
      </c>
      <c r="AA110" s="52">
        <f ca="1">OFFSET(Y110,0,-1)/OFFSET(Y110,0,-5)-1</f>
        <v>0.19469152916846189</v>
      </c>
    </row>
    <row r="111" spans="1:27" ht="5.0999999999999996" customHeight="1" x14ac:dyDescent="0.25">
      <c r="B111" s="106"/>
      <c r="C111" s="79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8"/>
      <c r="R111" s="108"/>
      <c r="S111" s="108"/>
      <c r="T111" s="108"/>
      <c r="U111" s="108"/>
      <c r="V111" s="108"/>
      <c r="W111" s="108"/>
      <c r="X111" s="108"/>
      <c r="Y111" s="34"/>
      <c r="Z111" s="107"/>
      <c r="AA111" s="109"/>
    </row>
    <row r="112" spans="1:27" ht="18.75" customHeight="1" x14ac:dyDescent="0.25">
      <c r="B112" s="65" t="s">
        <v>76</v>
      </c>
      <c r="C112" s="79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8"/>
      <c r="R112" s="108"/>
      <c r="S112" s="108"/>
      <c r="T112" s="108"/>
      <c r="U112" s="108"/>
      <c r="V112" s="108"/>
      <c r="W112" s="108"/>
      <c r="X112" s="108"/>
      <c r="Y112" s="34"/>
      <c r="Z112" s="109"/>
      <c r="AA112" s="109"/>
    </row>
    <row r="113" spans="1:28" ht="18.75" customHeight="1" x14ac:dyDescent="0.25">
      <c r="B113" s="65" t="s">
        <v>130</v>
      </c>
      <c r="C113" s="79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8"/>
      <c r="R113" s="108"/>
      <c r="S113" s="108"/>
      <c r="T113" s="108"/>
      <c r="U113" s="108"/>
      <c r="V113" s="108"/>
      <c r="W113" s="108"/>
      <c r="X113" s="108"/>
      <c r="Y113" s="34"/>
      <c r="Z113" s="109"/>
      <c r="AA113" s="109"/>
    </row>
    <row r="114" spans="1:28" x14ac:dyDescent="0.25">
      <c r="B114" s="65"/>
      <c r="C114" s="79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8"/>
      <c r="R114" s="108"/>
      <c r="S114" s="108"/>
      <c r="T114" s="108"/>
      <c r="U114" s="108"/>
      <c r="V114" s="108"/>
      <c r="W114" s="108"/>
      <c r="X114" s="108"/>
      <c r="Y114" s="34"/>
      <c r="Z114" s="109"/>
      <c r="AA114" s="109"/>
    </row>
    <row r="115" spans="1:28" x14ac:dyDescent="0.25">
      <c r="B115" s="106"/>
      <c r="C115" s="79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8"/>
      <c r="R115" s="108"/>
      <c r="S115" s="108"/>
      <c r="T115" s="108"/>
      <c r="U115" s="108"/>
      <c r="V115" s="108"/>
      <c r="W115" s="108"/>
      <c r="X115" s="108"/>
      <c r="Y115" s="34"/>
      <c r="Z115" s="109"/>
      <c r="AA115" s="109"/>
    </row>
    <row r="116" spans="1:28" x14ac:dyDescent="0.25">
      <c r="B116" s="83" t="s">
        <v>77</v>
      </c>
      <c r="C116" s="79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8"/>
      <c r="R116" s="108"/>
      <c r="S116" s="108"/>
      <c r="T116" s="108"/>
      <c r="U116" s="108"/>
      <c r="V116" s="108"/>
      <c r="W116" s="108"/>
      <c r="X116" s="108"/>
      <c r="Y116" s="34"/>
      <c r="Z116" s="109"/>
      <c r="AA116" s="109"/>
    </row>
    <row r="117" spans="1:28" x14ac:dyDescent="0.25">
      <c r="B117" s="24" t="s">
        <v>27</v>
      </c>
      <c r="C117" s="25"/>
      <c r="D117" s="26" t="str">
        <f>D$10</f>
        <v>1кв 2012</v>
      </c>
      <c r="E117" s="26" t="str">
        <f t="shared" ref="E117:AA117" si="22">E$10</f>
        <v>2кв 2012</v>
      </c>
      <c r="F117" s="26" t="str">
        <f t="shared" si="22"/>
        <v>3кв 2012</v>
      </c>
      <c r="G117" s="26" t="str">
        <f t="shared" si="22"/>
        <v>4кв 2012</v>
      </c>
      <c r="H117" s="26" t="str">
        <f t="shared" si="22"/>
        <v>1кв 2013</v>
      </c>
      <c r="I117" s="26" t="str">
        <f t="shared" si="22"/>
        <v>2кв 2013</v>
      </c>
      <c r="J117" s="26" t="str">
        <f t="shared" si="22"/>
        <v>3кв 2013</v>
      </c>
      <c r="K117" s="26" t="str">
        <f t="shared" si="22"/>
        <v>4кв 2013</v>
      </c>
      <c r="L117" s="26" t="str">
        <f t="shared" si="22"/>
        <v>1кв 2014</v>
      </c>
      <c r="M117" s="26" t="str">
        <f t="shared" si="22"/>
        <v>2кв 2014</v>
      </c>
      <c r="N117" s="26" t="str">
        <f t="shared" si="22"/>
        <v>3кв 2014</v>
      </c>
      <c r="O117" s="26" t="str">
        <f t="shared" si="22"/>
        <v>4кв 2014</v>
      </c>
      <c r="P117" s="26" t="str">
        <f t="shared" si="22"/>
        <v>1кв 2015</v>
      </c>
      <c r="Q117" s="26" t="str">
        <f t="shared" si="22"/>
        <v>2кв 2015</v>
      </c>
      <c r="R117" s="26" t="str">
        <f t="shared" si="22"/>
        <v>3кв 2015</v>
      </c>
      <c r="S117" s="26" t="str">
        <f t="shared" si="22"/>
        <v>4кв 2015</v>
      </c>
      <c r="T117" s="26" t="str">
        <f t="shared" si="22"/>
        <v>1кв 2016</v>
      </c>
      <c r="U117" s="26" t="str">
        <f t="shared" si="22"/>
        <v>2кв 2016</v>
      </c>
      <c r="V117" s="26" t="str">
        <f t="shared" si="22"/>
        <v>3кв 2016</v>
      </c>
      <c r="W117" s="26" t="str">
        <f t="shared" si="22"/>
        <v>4кв 2016</v>
      </c>
      <c r="X117" s="27" t="str">
        <f t="shared" si="22"/>
        <v>1кв 2017</v>
      </c>
      <c r="Y117" s="28"/>
      <c r="Z117" s="29" t="str">
        <f>Z$10</f>
        <v>кв/кв</v>
      </c>
      <c r="AA117" s="29" t="str">
        <f t="shared" si="22"/>
        <v>г/г</v>
      </c>
    </row>
    <row r="118" spans="1:28" x14ac:dyDescent="0.25">
      <c r="B118" s="78" t="s">
        <v>32</v>
      </c>
      <c r="C118" s="113"/>
      <c r="D118" s="31">
        <v>0.111716489</v>
      </c>
      <c r="E118" s="31">
        <v>8.7355980999999999E-2</v>
      </c>
      <c r="F118" s="31">
        <v>6.8210000000000007E-2</v>
      </c>
      <c r="G118" s="31">
        <v>2.4259999999999997E-2</v>
      </c>
      <c r="H118" s="31">
        <v>7.3075663999999999E-2</v>
      </c>
      <c r="I118" s="31">
        <v>9.4027999999999987E-2</v>
      </c>
      <c r="J118" s="31">
        <v>9.2172000000000004E-2</v>
      </c>
      <c r="K118" s="31">
        <v>9.0009000000000006E-2</v>
      </c>
      <c r="L118" s="31">
        <v>9.9516999999999994E-2</v>
      </c>
      <c r="M118" s="31">
        <v>0.103154703</v>
      </c>
      <c r="N118" s="31">
        <v>8.9646808000000008E-2</v>
      </c>
      <c r="O118" s="31">
        <v>0.105921</v>
      </c>
      <c r="P118" s="31">
        <v>0.10857015099999998</v>
      </c>
      <c r="Q118" s="32">
        <v>0.120974886</v>
      </c>
      <c r="R118" s="32">
        <v>9.4268201999999995E-2</v>
      </c>
      <c r="S118" s="32">
        <v>0.11119446399999998</v>
      </c>
      <c r="T118" s="32">
        <v>0.12130112700000001</v>
      </c>
      <c r="U118" s="32">
        <v>0.14122184099999999</v>
      </c>
      <c r="V118" s="32">
        <v>9.6864962999999915E-2</v>
      </c>
      <c r="W118" s="32">
        <v>0.12142706599999985</v>
      </c>
      <c r="X118" s="33">
        <v>0.13384123799999978</v>
      </c>
      <c r="Y118" s="34"/>
      <c r="Z118" s="43">
        <f ca="1">OFFSET(Y118,0,-1)/OFFSET(Y118,0,-2)-1</f>
        <v>0.10223562512825546</v>
      </c>
      <c r="AA118" s="43">
        <f ca="1">OFFSET(Y118,0,-1)/OFFSET(Y118,0,-5)-1</f>
        <v>0.1033800040456323</v>
      </c>
      <c r="AB118" s="2"/>
    </row>
    <row r="119" spans="1:28" x14ac:dyDescent="0.25">
      <c r="B119" s="114"/>
      <c r="C119" s="113"/>
      <c r="D119" s="3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6"/>
      <c r="R119" s="116"/>
      <c r="S119" s="116"/>
      <c r="T119" s="116"/>
      <c r="U119" s="116"/>
      <c r="V119" s="116"/>
      <c r="W119" s="116"/>
      <c r="X119" s="116"/>
      <c r="Y119" s="102"/>
      <c r="Z119" s="117"/>
      <c r="AA119" s="117"/>
    </row>
    <row r="120" spans="1:28" x14ac:dyDescent="0.25">
      <c r="A120" s="20"/>
      <c r="B120" s="118" t="s">
        <v>78</v>
      </c>
      <c r="C120" s="113"/>
      <c r="D120" s="3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6"/>
      <c r="R120" s="116"/>
      <c r="S120" s="116"/>
      <c r="T120" s="116"/>
      <c r="U120" s="116"/>
      <c r="V120" s="116"/>
      <c r="W120" s="116"/>
      <c r="X120" s="116"/>
      <c r="Y120" s="102"/>
      <c r="Z120" s="117"/>
      <c r="AA120" s="117"/>
    </row>
    <row r="121" spans="1:28" ht="17.25" x14ac:dyDescent="0.25">
      <c r="B121" s="119" t="s">
        <v>79</v>
      </c>
      <c r="C121" s="113"/>
      <c r="D121" s="3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6"/>
      <c r="R121" s="116"/>
      <c r="S121" s="116"/>
      <c r="T121" s="116"/>
      <c r="U121" s="116"/>
      <c r="V121" s="116"/>
      <c r="W121" s="116"/>
      <c r="X121" s="116"/>
      <c r="Y121" s="102"/>
      <c r="Z121" s="117"/>
      <c r="AA121" s="117"/>
    </row>
    <row r="122" spans="1:28" x14ac:dyDescent="0.25">
      <c r="B122" s="24" t="s">
        <v>27</v>
      </c>
      <c r="C122" s="25"/>
      <c r="D122" s="26" t="str">
        <f>D$10</f>
        <v>1кв 2012</v>
      </c>
      <c r="E122" s="26" t="str">
        <f t="shared" ref="E122:AA122" si="23">E$10</f>
        <v>2кв 2012</v>
      </c>
      <c r="F122" s="26" t="str">
        <f t="shared" si="23"/>
        <v>3кв 2012</v>
      </c>
      <c r="G122" s="26" t="str">
        <f t="shared" si="23"/>
        <v>4кв 2012</v>
      </c>
      <c r="H122" s="26" t="str">
        <f t="shared" si="23"/>
        <v>1кв 2013</v>
      </c>
      <c r="I122" s="26" t="str">
        <f t="shared" si="23"/>
        <v>2кв 2013</v>
      </c>
      <c r="J122" s="26" t="str">
        <f t="shared" si="23"/>
        <v>3кв 2013</v>
      </c>
      <c r="K122" s="26" t="str">
        <f t="shared" si="23"/>
        <v>4кв 2013</v>
      </c>
      <c r="L122" s="26" t="str">
        <f t="shared" si="23"/>
        <v>1кв 2014</v>
      </c>
      <c r="M122" s="26" t="str">
        <f t="shared" si="23"/>
        <v>2кв 2014</v>
      </c>
      <c r="N122" s="26" t="str">
        <f t="shared" si="23"/>
        <v>3кв 2014</v>
      </c>
      <c r="O122" s="26" t="str">
        <f t="shared" si="23"/>
        <v>4кв 2014</v>
      </c>
      <c r="P122" s="26" t="str">
        <f t="shared" si="23"/>
        <v>1кв 2015</v>
      </c>
      <c r="Q122" s="26" t="str">
        <f t="shared" si="23"/>
        <v>2кв 2015</v>
      </c>
      <c r="R122" s="26" t="str">
        <f t="shared" si="23"/>
        <v>3кв 2015</v>
      </c>
      <c r="S122" s="26" t="str">
        <f t="shared" si="23"/>
        <v>4кв 2015</v>
      </c>
      <c r="T122" s="26" t="str">
        <f t="shared" si="23"/>
        <v>1кв 2016</v>
      </c>
      <c r="U122" s="26" t="str">
        <f t="shared" si="23"/>
        <v>2кв 2016</v>
      </c>
      <c r="V122" s="26" t="str">
        <f t="shared" si="23"/>
        <v>3кв 2016</v>
      </c>
      <c r="W122" s="26" t="str">
        <f t="shared" si="23"/>
        <v>4кв 2016</v>
      </c>
      <c r="X122" s="27" t="str">
        <f t="shared" si="23"/>
        <v>1кв 2017</v>
      </c>
      <c r="Y122" s="28"/>
      <c r="Z122" s="29" t="str">
        <f>Z$10</f>
        <v>кв/кв</v>
      </c>
      <c r="AA122" s="29" t="str">
        <f t="shared" si="23"/>
        <v>г/г</v>
      </c>
    </row>
    <row r="123" spans="1:28" s="2" customFormat="1" x14ac:dyDescent="0.25">
      <c r="B123" s="78" t="s">
        <v>33</v>
      </c>
      <c r="C123" s="79"/>
      <c r="D123" s="31">
        <v>0.26801597700000185</v>
      </c>
      <c r="E123" s="31">
        <v>0.25167183399999998</v>
      </c>
      <c r="F123" s="31">
        <v>0.17958508000000001</v>
      </c>
      <c r="G123" s="31">
        <v>0.11967580599999998</v>
      </c>
      <c r="H123" s="31">
        <v>0.133251826006899</v>
      </c>
      <c r="I123" s="31">
        <v>0.12845765499999995</v>
      </c>
      <c r="J123" s="31">
        <v>0.14625333599999993</v>
      </c>
      <c r="K123" s="31">
        <v>0.20436816300000002</v>
      </c>
      <c r="L123" s="31">
        <v>0.16761777199999997</v>
      </c>
      <c r="M123" s="31">
        <v>0.14798398699999998</v>
      </c>
      <c r="N123" s="31">
        <v>0.16207493899999992</v>
      </c>
      <c r="O123" s="31">
        <v>0.197160111</v>
      </c>
      <c r="P123" s="31">
        <v>0.21832651099999997</v>
      </c>
      <c r="Q123" s="32">
        <v>0.26418839599999999</v>
      </c>
      <c r="R123" s="32">
        <v>0.20431527699999996</v>
      </c>
      <c r="S123" s="32">
        <v>0.18665559204867582</v>
      </c>
      <c r="T123" s="32">
        <v>0.22511218799999994</v>
      </c>
      <c r="U123" s="32">
        <v>0.28314003300000001</v>
      </c>
      <c r="V123" s="32">
        <v>0.232659692</v>
      </c>
      <c r="W123" s="32">
        <v>0.22643234999999998</v>
      </c>
      <c r="X123" s="33">
        <v>0.28240093469948185</v>
      </c>
      <c r="Y123" s="34"/>
      <c r="Z123" s="120">
        <f t="shared" ref="Z123:Z129" ca="1" si="24">OFFSET(Y123,0,-1)/OFFSET(Y123,0,-2)-1</f>
        <v>0.24717574454128077</v>
      </c>
      <c r="AA123" s="120">
        <f t="shared" ref="AA123:AA129" ca="1" si="25">OFFSET(Y123,0,-1)/OFFSET(Y123,0,-5)-1</f>
        <v>0.25448976001015966</v>
      </c>
    </row>
    <row r="124" spans="1:28" s="2" customFormat="1" x14ac:dyDescent="0.25">
      <c r="B124" s="78" t="s">
        <v>34</v>
      </c>
      <c r="C124" s="79"/>
      <c r="D124" s="31">
        <v>2.6970035000000003E-2</v>
      </c>
      <c r="E124" s="31">
        <v>1.7176409999999996E-2</v>
      </c>
      <c r="F124" s="31">
        <v>2.0988507999999996E-2</v>
      </c>
      <c r="G124" s="31">
        <v>1.7673804000000001E-2</v>
      </c>
      <c r="H124" s="31">
        <v>1.6216739000000001E-2</v>
      </c>
      <c r="I124" s="31">
        <v>2.0867691000000001E-2</v>
      </c>
      <c r="J124" s="31">
        <v>1.4021409000000006E-2</v>
      </c>
      <c r="K124" s="31">
        <v>1.6649529E-2</v>
      </c>
      <c r="L124" s="31">
        <v>1.7946377999999999E-2</v>
      </c>
      <c r="M124" s="31">
        <v>1.5794171000000003E-2</v>
      </c>
      <c r="N124" s="31">
        <v>1.1466580000000001E-2</v>
      </c>
      <c r="O124" s="31">
        <v>9.995426E-3</v>
      </c>
      <c r="P124" s="31">
        <v>1.2634926000000001E-2</v>
      </c>
      <c r="Q124" s="32">
        <v>1.4260458000000004E-2</v>
      </c>
      <c r="R124" s="32">
        <v>8.2963750000000051E-3</v>
      </c>
      <c r="S124" s="32">
        <v>9.4651193250000019E-3</v>
      </c>
      <c r="T124" s="32">
        <v>1.4018948999999999E-2</v>
      </c>
      <c r="U124" s="32">
        <v>1.9379673E-2</v>
      </c>
      <c r="V124" s="32">
        <v>1.0708707999999994E-2</v>
      </c>
      <c r="W124" s="32">
        <v>1.6817300999999996E-2</v>
      </c>
      <c r="X124" s="33">
        <v>1.534410316580311E-2</v>
      </c>
      <c r="Y124" s="34"/>
      <c r="Z124" s="120">
        <f t="shared" ca="1" si="24"/>
        <v>-8.7600134777684358E-2</v>
      </c>
      <c r="AA124" s="120">
        <f t="shared" ca="1" si="25"/>
        <v>9.4525928142195959E-2</v>
      </c>
    </row>
    <row r="125" spans="1:28" s="2" customFormat="1" x14ac:dyDescent="0.25">
      <c r="B125" s="78" t="s">
        <v>80</v>
      </c>
      <c r="C125" s="79"/>
      <c r="D125" s="31">
        <v>9.4019611000000003E-2</v>
      </c>
      <c r="E125" s="31">
        <v>9.8207999000000004E-2</v>
      </c>
      <c r="F125" s="31">
        <v>7.5436358999999995E-2</v>
      </c>
      <c r="G125" s="31">
        <v>8.7551536999999999E-2</v>
      </c>
      <c r="H125" s="31">
        <v>9.2161292000000006E-2</v>
      </c>
      <c r="I125" s="31">
        <v>0.10538141400000001</v>
      </c>
      <c r="J125" s="31">
        <v>8.0290765000000014E-2</v>
      </c>
      <c r="K125" s="31">
        <v>8.6391426000000007E-2</v>
      </c>
      <c r="L125" s="31">
        <v>8.9764981000000008E-2</v>
      </c>
      <c r="M125" s="31">
        <v>8.3838194000000019E-2</v>
      </c>
      <c r="N125" s="31">
        <v>7.3398982999999987E-2</v>
      </c>
      <c r="O125" s="31">
        <v>7.2213689806693321E-2</v>
      </c>
      <c r="P125" s="31">
        <v>8.4539926999999987E-2</v>
      </c>
      <c r="Q125" s="32">
        <v>0.10706183</v>
      </c>
      <c r="R125" s="32">
        <v>9.6090621000000043E-2</v>
      </c>
      <c r="S125" s="32">
        <v>8.6327944423125025E-2</v>
      </c>
      <c r="T125" s="32">
        <v>8.6872196999999998E-2</v>
      </c>
      <c r="U125" s="32">
        <v>9.7070184999998962E-2</v>
      </c>
      <c r="V125" s="32">
        <v>7.7054505000000342E-2</v>
      </c>
      <c r="W125" s="32">
        <v>8.9528212999999982E-2</v>
      </c>
      <c r="X125" s="33">
        <v>9.1538716738681303E-2</v>
      </c>
      <c r="Y125" s="34"/>
      <c r="Z125" s="120">
        <f t="shared" ca="1" si="24"/>
        <v>2.2456649935381989E-2</v>
      </c>
      <c r="AA125" s="120">
        <f t="shared" ca="1" si="25"/>
        <v>5.371706828919387E-2</v>
      </c>
    </row>
    <row r="126" spans="1:28" s="121" customFormat="1" x14ac:dyDescent="0.25">
      <c r="B126" s="84" t="s">
        <v>81</v>
      </c>
      <c r="C126" s="83"/>
      <c r="D126" s="48">
        <f>SUM(D123:D125)</f>
        <v>0.38900562300000185</v>
      </c>
      <c r="E126" s="48">
        <f t="shared" ref="E126:X126" si="26">SUM(E123:E125)</f>
        <v>0.36705624299999995</v>
      </c>
      <c r="F126" s="48">
        <f t="shared" si="26"/>
        <v>0.27600994699999998</v>
      </c>
      <c r="G126" s="48">
        <f t="shared" si="26"/>
        <v>0.22490114699999997</v>
      </c>
      <c r="H126" s="48">
        <f t="shared" si="26"/>
        <v>0.24162985700689901</v>
      </c>
      <c r="I126" s="48">
        <f t="shared" si="26"/>
        <v>0.25470675999999992</v>
      </c>
      <c r="J126" s="48">
        <f t="shared" si="26"/>
        <v>0.24056550999999995</v>
      </c>
      <c r="K126" s="48">
        <f t="shared" si="26"/>
        <v>0.30740911800000004</v>
      </c>
      <c r="L126" s="48">
        <f t="shared" si="26"/>
        <v>0.275329131</v>
      </c>
      <c r="M126" s="48">
        <f t="shared" si="26"/>
        <v>0.24761635199999998</v>
      </c>
      <c r="N126" s="48">
        <f t="shared" si="26"/>
        <v>0.2469405019999999</v>
      </c>
      <c r="O126" s="48">
        <f t="shared" si="26"/>
        <v>0.27936922680669329</v>
      </c>
      <c r="P126" s="48">
        <f t="shared" si="26"/>
        <v>0.31550136399999995</v>
      </c>
      <c r="Q126" s="49">
        <f t="shared" si="26"/>
        <v>0.38551068399999999</v>
      </c>
      <c r="R126" s="49">
        <f t="shared" si="26"/>
        <v>0.30870227299999997</v>
      </c>
      <c r="S126" s="49">
        <f t="shared" si="26"/>
        <v>0.28244865579680084</v>
      </c>
      <c r="T126" s="49">
        <f t="shared" si="26"/>
        <v>0.32600333399999992</v>
      </c>
      <c r="U126" s="49">
        <f t="shared" si="26"/>
        <v>0.39958989099999898</v>
      </c>
      <c r="V126" s="49">
        <f t="shared" si="26"/>
        <v>0.32042290500000031</v>
      </c>
      <c r="W126" s="49">
        <f t="shared" si="26"/>
        <v>0.33277786399999998</v>
      </c>
      <c r="X126" s="50">
        <f t="shared" si="26"/>
        <v>0.38928375460396625</v>
      </c>
      <c r="Y126" s="51"/>
      <c r="Z126" s="122">
        <f t="shared" ca="1" si="24"/>
        <v>0.16980062893836667</v>
      </c>
      <c r="AA126" s="122">
        <f t="shared" ca="1" si="25"/>
        <v>0.1941097344850049</v>
      </c>
    </row>
    <row r="127" spans="1:28" x14ac:dyDescent="0.25">
      <c r="B127" s="78" t="s">
        <v>82</v>
      </c>
      <c r="C127" s="79"/>
      <c r="D127" s="31">
        <v>1.5410923000000002E-2</v>
      </c>
      <c r="E127" s="31">
        <v>1.5296100999999999E-2</v>
      </c>
      <c r="F127" s="31">
        <v>1.3599110000000008E-2</v>
      </c>
      <c r="G127" s="31">
        <v>1.7805662999999999E-2</v>
      </c>
      <c r="H127" s="31">
        <v>1.8537787999999993E-2</v>
      </c>
      <c r="I127" s="31">
        <v>1.9328998999999996E-2</v>
      </c>
      <c r="J127" s="31">
        <v>1.9080687999999995E-2</v>
      </c>
      <c r="K127" s="31">
        <v>2.1547256000000004E-2</v>
      </c>
      <c r="L127" s="31">
        <v>1.9919759000000002E-2</v>
      </c>
      <c r="M127" s="31">
        <v>2.0699250000000002E-2</v>
      </c>
      <c r="N127" s="31">
        <v>1.967348699999999E-2</v>
      </c>
      <c r="O127" s="31">
        <v>2.1966052000000003E-2</v>
      </c>
      <c r="P127" s="31">
        <v>2.658545499999999E-2</v>
      </c>
      <c r="Q127" s="32">
        <v>2.1176252E-2</v>
      </c>
      <c r="R127" s="32">
        <v>1.9342606000000005E-2</v>
      </c>
      <c r="S127" s="32">
        <v>1.8865114999999995E-2</v>
      </c>
      <c r="T127" s="32">
        <v>2.5721730000000005E-2</v>
      </c>
      <c r="U127" s="32">
        <v>2.0339004999999993E-2</v>
      </c>
      <c r="V127" s="32">
        <v>1.6802598999999994E-2</v>
      </c>
      <c r="W127" s="32">
        <v>1.7666080000000001E-2</v>
      </c>
      <c r="X127" s="33">
        <v>2.0347169999999998E-2</v>
      </c>
      <c r="Y127" s="34"/>
      <c r="Z127" s="120">
        <f t="shared" ca="1" si="24"/>
        <v>0.1517648510592049</v>
      </c>
      <c r="AA127" s="120">
        <f t="shared" ca="1" si="25"/>
        <v>-0.2089501755908334</v>
      </c>
    </row>
    <row r="128" spans="1:28" x14ac:dyDescent="0.25">
      <c r="B128" s="78" t="s">
        <v>32</v>
      </c>
      <c r="C128" s="79"/>
      <c r="D128" s="31">
        <v>0.18000460200000001</v>
      </c>
      <c r="E128" s="31">
        <v>0.17271686999999991</v>
      </c>
      <c r="F128" s="31">
        <v>0.14084125900000008</v>
      </c>
      <c r="G128" s="31">
        <v>0.13846906599999995</v>
      </c>
      <c r="H128" s="31">
        <v>0.15072417100000154</v>
      </c>
      <c r="I128" s="31">
        <v>0.14093032799999991</v>
      </c>
      <c r="J128" s="31">
        <v>0.13829514192400014</v>
      </c>
      <c r="K128" s="31">
        <v>0.15153673399999998</v>
      </c>
      <c r="L128" s="31">
        <v>0.17718519799999974</v>
      </c>
      <c r="M128" s="31">
        <v>0.16255861800000007</v>
      </c>
      <c r="N128" s="31">
        <v>0.16589605299999982</v>
      </c>
      <c r="O128" s="31">
        <v>0.17061677507999989</v>
      </c>
      <c r="P128" s="31">
        <v>0.16392641800000002</v>
      </c>
      <c r="Q128" s="32">
        <v>0.17056816599999966</v>
      </c>
      <c r="R128" s="32">
        <v>0.1413054286753839</v>
      </c>
      <c r="S128" s="32">
        <v>0.13487130499999997</v>
      </c>
      <c r="T128" s="32">
        <v>0.17468802300000028</v>
      </c>
      <c r="U128" s="32">
        <v>0.19427962999999998</v>
      </c>
      <c r="V128" s="32">
        <v>0.15121209999999996</v>
      </c>
      <c r="W128" s="32">
        <v>0.16726954199999997</v>
      </c>
      <c r="X128" s="33">
        <v>0.19294322500000008</v>
      </c>
      <c r="Y128" s="34"/>
      <c r="Z128" s="120">
        <f t="shared" ca="1" si="24"/>
        <v>0.15348689721407927</v>
      </c>
      <c r="AA128" s="120">
        <f t="shared" ca="1" si="25"/>
        <v>0.10450173793540363</v>
      </c>
    </row>
    <row r="129" spans="1:29" s="53" customFormat="1" ht="30" x14ac:dyDescent="0.25">
      <c r="B129" s="84" t="s">
        <v>83</v>
      </c>
      <c r="C129" s="79"/>
      <c r="D129" s="48">
        <f>SUM(D126:D128)</f>
        <v>0.58442114800000189</v>
      </c>
      <c r="E129" s="48">
        <f t="shared" ref="E129:X129" si="27">SUM(E126:E128)</f>
        <v>0.55506921399999987</v>
      </c>
      <c r="F129" s="48">
        <f t="shared" si="27"/>
        <v>0.43045031600000006</v>
      </c>
      <c r="G129" s="48">
        <f t="shared" si="27"/>
        <v>0.38117587599999991</v>
      </c>
      <c r="H129" s="48">
        <f t="shared" si="27"/>
        <v>0.4108918160069005</v>
      </c>
      <c r="I129" s="48">
        <f t="shared" si="27"/>
        <v>0.41496608699999982</v>
      </c>
      <c r="J129" s="48">
        <f t="shared" si="27"/>
        <v>0.39794133992400005</v>
      </c>
      <c r="K129" s="48">
        <f t="shared" si="27"/>
        <v>0.480493108</v>
      </c>
      <c r="L129" s="48">
        <f t="shared" si="27"/>
        <v>0.47243408799999975</v>
      </c>
      <c r="M129" s="48">
        <f t="shared" si="27"/>
        <v>0.43087422000000009</v>
      </c>
      <c r="N129" s="48">
        <f t="shared" si="27"/>
        <v>0.43251004199999971</v>
      </c>
      <c r="O129" s="48">
        <f t="shared" si="27"/>
        <v>0.4719520538866932</v>
      </c>
      <c r="P129" s="48">
        <f t="shared" si="27"/>
        <v>0.50601323699999989</v>
      </c>
      <c r="Q129" s="49">
        <f t="shared" si="27"/>
        <v>0.57725510199999963</v>
      </c>
      <c r="R129" s="49">
        <f t="shared" si="27"/>
        <v>0.46935030767538388</v>
      </c>
      <c r="S129" s="49">
        <f t="shared" si="27"/>
        <v>0.43618507579680077</v>
      </c>
      <c r="T129" s="49">
        <f t="shared" si="27"/>
        <v>0.52641308700000022</v>
      </c>
      <c r="U129" s="49">
        <f t="shared" si="27"/>
        <v>0.61420852599999898</v>
      </c>
      <c r="V129" s="49">
        <f t="shared" si="27"/>
        <v>0.48843760400000025</v>
      </c>
      <c r="W129" s="49">
        <f t="shared" si="27"/>
        <v>0.517713486</v>
      </c>
      <c r="X129" s="50">
        <f t="shared" si="27"/>
        <v>0.60257414960396627</v>
      </c>
      <c r="Y129" s="51"/>
      <c r="Z129" s="122">
        <f t="shared" ca="1" si="24"/>
        <v>0.16391433852655379</v>
      </c>
      <c r="AA129" s="122">
        <f t="shared" ca="1" si="25"/>
        <v>0.14467927277037096</v>
      </c>
    </row>
    <row r="130" spans="1:29" ht="5.0999999999999996" customHeight="1" x14ac:dyDescent="0.25">
      <c r="X130" s="4"/>
    </row>
    <row r="131" spans="1:29" ht="15" customHeight="1" x14ac:dyDescent="0.25">
      <c r="B131" s="123" t="s">
        <v>84</v>
      </c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5"/>
      <c r="Z131" s="124"/>
      <c r="AA131" s="124"/>
    </row>
    <row r="132" spans="1:29" x14ac:dyDescent="0.25">
      <c r="X132" s="4"/>
    </row>
    <row r="133" spans="1:29" ht="15.75" x14ac:dyDescent="0.25">
      <c r="B133" s="126" t="s">
        <v>85</v>
      </c>
      <c r="C133" s="126"/>
      <c r="D133" s="127"/>
      <c r="E133" s="127"/>
      <c r="F133" s="127"/>
      <c r="G133" s="127"/>
      <c r="H133" s="127"/>
      <c r="I133" s="127"/>
      <c r="J133" s="127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"/>
      <c r="Z133" s="12"/>
      <c r="AA133" s="12"/>
      <c r="AB133" s="4"/>
      <c r="AC133" s="4"/>
    </row>
    <row r="134" spans="1:29" ht="5.0999999999999996" customHeight="1" x14ac:dyDescent="0.25">
      <c r="B134" s="128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4"/>
      <c r="R134" s="104"/>
      <c r="S134" s="104"/>
      <c r="T134" s="104"/>
      <c r="U134" s="104"/>
      <c r="V134" s="104"/>
      <c r="W134" s="104"/>
      <c r="X134" s="104"/>
      <c r="Y134" s="105"/>
      <c r="Z134" s="129"/>
      <c r="AA134" s="129"/>
    </row>
    <row r="135" spans="1:29" x14ac:dyDescent="0.25">
      <c r="A135" s="20"/>
      <c r="B135" s="130" t="s">
        <v>86</v>
      </c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2"/>
      <c r="R135" s="132"/>
      <c r="S135" s="132"/>
      <c r="T135" s="132"/>
      <c r="U135" s="132"/>
      <c r="V135" s="132"/>
      <c r="W135" s="132"/>
      <c r="X135" s="132"/>
      <c r="Y135" s="133"/>
      <c r="Z135" s="134"/>
      <c r="AA135" s="134"/>
    </row>
    <row r="136" spans="1:29" ht="5.0999999999999996" customHeight="1" x14ac:dyDescent="0.25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2"/>
      <c r="R136" s="132"/>
      <c r="S136" s="132"/>
      <c r="T136" s="132"/>
      <c r="U136" s="132"/>
      <c r="V136" s="132"/>
      <c r="W136" s="132"/>
      <c r="X136" s="132"/>
      <c r="Y136" s="133"/>
      <c r="Z136" s="134"/>
      <c r="AA136" s="134"/>
    </row>
    <row r="137" spans="1:29" x14ac:dyDescent="0.25">
      <c r="B137" s="135" t="s">
        <v>87</v>
      </c>
      <c r="C137" s="131"/>
      <c r="D137" s="136"/>
      <c r="E137" s="136"/>
      <c r="F137" s="136"/>
      <c r="G137" s="136"/>
      <c r="H137" s="136"/>
      <c r="I137" s="136"/>
      <c r="J137" s="136"/>
      <c r="K137" s="131"/>
      <c r="L137" s="131"/>
      <c r="M137" s="131"/>
      <c r="N137" s="131"/>
      <c r="O137" s="131"/>
      <c r="P137" s="131"/>
      <c r="Q137" s="132"/>
      <c r="R137" s="132"/>
      <c r="S137" s="132"/>
      <c r="T137" s="132"/>
      <c r="U137" s="132"/>
      <c r="V137" s="132"/>
      <c r="W137" s="132"/>
      <c r="X137" s="132"/>
      <c r="Y137" s="133"/>
      <c r="Z137" s="137"/>
      <c r="AA137" s="137"/>
    </row>
    <row r="138" spans="1:29" x14ac:dyDescent="0.25">
      <c r="B138" s="138" t="s">
        <v>2</v>
      </c>
      <c r="C138" s="113"/>
      <c r="D138" s="26" t="str">
        <f>D$10</f>
        <v>1кв 2012</v>
      </c>
      <c r="E138" s="26" t="str">
        <f t="shared" ref="E138:AA138" si="28">E$10</f>
        <v>2кв 2012</v>
      </c>
      <c r="F138" s="26" t="str">
        <f t="shared" si="28"/>
        <v>3кв 2012</v>
      </c>
      <c r="G138" s="26" t="str">
        <f t="shared" si="28"/>
        <v>4кв 2012</v>
      </c>
      <c r="H138" s="26" t="str">
        <f t="shared" si="28"/>
        <v>1кв 2013</v>
      </c>
      <c r="I138" s="26" t="str">
        <f t="shared" si="28"/>
        <v>2кв 2013</v>
      </c>
      <c r="J138" s="26" t="str">
        <f t="shared" si="28"/>
        <v>3кв 2013</v>
      </c>
      <c r="K138" s="26" t="str">
        <f t="shared" si="28"/>
        <v>4кв 2013</v>
      </c>
      <c r="L138" s="26" t="str">
        <f t="shared" si="28"/>
        <v>1кв 2014</v>
      </c>
      <c r="M138" s="26" t="str">
        <f t="shared" si="28"/>
        <v>2кв 2014</v>
      </c>
      <c r="N138" s="26" t="str">
        <f t="shared" si="28"/>
        <v>3кв 2014</v>
      </c>
      <c r="O138" s="26" t="str">
        <f t="shared" si="28"/>
        <v>4кв 2014</v>
      </c>
      <c r="P138" s="26" t="str">
        <f t="shared" si="28"/>
        <v>1кв 2015</v>
      </c>
      <c r="Q138" s="26" t="str">
        <f t="shared" si="28"/>
        <v>2кв 2015</v>
      </c>
      <c r="R138" s="26" t="str">
        <f t="shared" si="28"/>
        <v>3кв 2015</v>
      </c>
      <c r="S138" s="26" t="str">
        <f t="shared" si="28"/>
        <v>4кв 2015</v>
      </c>
      <c r="T138" s="26" t="str">
        <f t="shared" si="28"/>
        <v>1кв 2016</v>
      </c>
      <c r="U138" s="26" t="str">
        <f t="shared" si="28"/>
        <v>2кв 2016</v>
      </c>
      <c r="V138" s="26" t="str">
        <f t="shared" si="28"/>
        <v>3кв 2016</v>
      </c>
      <c r="W138" s="26" t="str">
        <f t="shared" si="28"/>
        <v>4кв 2016</v>
      </c>
      <c r="X138" s="27" t="str">
        <f t="shared" si="28"/>
        <v>1кв 2017</v>
      </c>
      <c r="Y138" s="28"/>
      <c r="Z138" s="29" t="str">
        <f>Z$10</f>
        <v>кв/кв</v>
      </c>
      <c r="AA138" s="29" t="str">
        <f t="shared" si="28"/>
        <v>г/г</v>
      </c>
    </row>
    <row r="139" spans="1:29" x14ac:dyDescent="0.25">
      <c r="B139" s="84" t="s">
        <v>1</v>
      </c>
      <c r="C139" s="79"/>
      <c r="D139" s="48">
        <f>SUM(D140:D141,D143)</f>
        <v>3.5691610874480002</v>
      </c>
      <c r="E139" s="48">
        <f t="shared" ref="E139:X139" si="29">SUM(E140:E141,E143)</f>
        <v>3.7762470608000003</v>
      </c>
      <c r="F139" s="48">
        <f t="shared" si="29"/>
        <v>3.7306599780000012</v>
      </c>
      <c r="G139" s="48">
        <f t="shared" si="29"/>
        <v>3.637940704</v>
      </c>
      <c r="H139" s="48">
        <f t="shared" si="29"/>
        <v>3.6513354315900002</v>
      </c>
      <c r="I139" s="48">
        <f t="shared" si="29"/>
        <v>3.7417747785600008</v>
      </c>
      <c r="J139" s="48">
        <f t="shared" si="29"/>
        <v>3.8523891649050004</v>
      </c>
      <c r="K139" s="48">
        <f t="shared" si="29"/>
        <v>4.0640358628750004</v>
      </c>
      <c r="L139" s="48">
        <f t="shared" si="29"/>
        <v>3.9090204453032502</v>
      </c>
      <c r="M139" s="48">
        <f t="shared" si="29"/>
        <v>3.7725097070078997</v>
      </c>
      <c r="N139" s="48">
        <f t="shared" si="29"/>
        <v>4.1313452203870993</v>
      </c>
      <c r="O139" s="48">
        <f t="shared" si="29"/>
        <v>4.1084834531166008</v>
      </c>
      <c r="P139" s="48">
        <f t="shared" si="29"/>
        <v>3.8741256032220996</v>
      </c>
      <c r="Q139" s="49">
        <f t="shared" si="29"/>
        <v>4.0489612188985991</v>
      </c>
      <c r="R139" s="49">
        <f t="shared" si="29"/>
        <v>4.0790683633509008</v>
      </c>
      <c r="S139" s="49">
        <f t="shared" si="29"/>
        <v>3.8641184414635998</v>
      </c>
      <c r="T139" s="49">
        <f t="shared" si="29"/>
        <v>3.9946483110770994</v>
      </c>
      <c r="U139" s="49">
        <f t="shared" si="29"/>
        <v>4.2275012812801505</v>
      </c>
      <c r="V139" s="49">
        <f t="shared" si="29"/>
        <v>4.0442757362673003</v>
      </c>
      <c r="W139" s="49">
        <f t="shared" si="29"/>
        <v>4.1717831431043004</v>
      </c>
      <c r="X139" s="50">
        <f t="shared" si="29"/>
        <v>4.1516558877203007</v>
      </c>
      <c r="Y139" s="51"/>
      <c r="Z139" s="122">
        <f ca="1">OFFSET(Y139,0,-1)/OFFSET(Y139,0,-2)-1</f>
        <v>-4.8246168828954827E-3</v>
      </c>
      <c r="AA139" s="122">
        <f ca="1">OFFSET(Y139,0,-1)/OFFSET(Y139,0,-5)-1</f>
        <v>3.9304480499027017E-2</v>
      </c>
    </row>
    <row r="140" spans="1:29" x14ac:dyDescent="0.25">
      <c r="B140" s="78" t="s">
        <v>88</v>
      </c>
      <c r="C140" s="79"/>
      <c r="D140" s="31">
        <v>2.9501501440000002</v>
      </c>
      <c r="E140" s="31">
        <v>3.1301286319999999</v>
      </c>
      <c r="F140" s="31">
        <v>3.0764226480000008</v>
      </c>
      <c r="G140" s="31">
        <v>3.0274994770000001</v>
      </c>
      <c r="H140" s="31">
        <v>3.0318816160000006</v>
      </c>
      <c r="I140" s="31">
        <v>3.0855236660000007</v>
      </c>
      <c r="J140" s="31">
        <v>3.0891173250000001</v>
      </c>
      <c r="K140" s="31">
        <v>3.1933196070000003</v>
      </c>
      <c r="L140" s="31">
        <v>3.0856759650000005</v>
      </c>
      <c r="M140" s="31">
        <v>2.8938604539999995</v>
      </c>
      <c r="N140" s="31">
        <v>3.1805060699999994</v>
      </c>
      <c r="O140" s="31">
        <v>3.3961477820000008</v>
      </c>
      <c r="P140" s="31">
        <v>3.0898272529999997</v>
      </c>
      <c r="Q140" s="32">
        <v>3.2273513849999995</v>
      </c>
      <c r="R140" s="32">
        <v>3.3095944090000002</v>
      </c>
      <c r="S140" s="32">
        <v>3.2550385500000001</v>
      </c>
      <c r="T140" s="32">
        <v>3.2024067169999997</v>
      </c>
      <c r="U140" s="32">
        <v>3.3009821430000001</v>
      </c>
      <c r="V140" s="32">
        <v>3.1630602570000002</v>
      </c>
      <c r="W140" s="32">
        <v>3.3186329939999997</v>
      </c>
      <c r="X140" s="33">
        <v>3.3516221390000003</v>
      </c>
      <c r="Y140" s="34"/>
      <c r="Z140" s="120">
        <f ca="1">OFFSET(Y140,0,-1)/OFFSET(Y140,0,-2)-1</f>
        <v>9.9405824806912957E-3</v>
      </c>
      <c r="AA140" s="120">
        <f ca="1">OFFSET(Y140,0,-1)/OFFSET(Y140,0,-5)-1</f>
        <v>4.6594775488038254E-2</v>
      </c>
    </row>
    <row r="141" spans="1:29" x14ac:dyDescent="0.25">
      <c r="B141" s="78" t="s">
        <v>89</v>
      </c>
      <c r="C141" s="79"/>
      <c r="D141" s="31">
        <v>0.42306192100000001</v>
      </c>
      <c r="E141" s="31">
        <v>0.46501500000000001</v>
      </c>
      <c r="F141" s="31">
        <v>0.47947432200000001</v>
      </c>
      <c r="G141" s="31">
        <v>0.43614089100000003</v>
      </c>
      <c r="H141" s="31">
        <v>0.44979751999999995</v>
      </c>
      <c r="I141" s="31">
        <v>0.488262223</v>
      </c>
      <c r="J141" s="31">
        <v>0.58717543799999994</v>
      </c>
      <c r="K141" s="31">
        <v>0.70681060600000001</v>
      </c>
      <c r="L141" s="31">
        <v>0.65404339299999992</v>
      </c>
      <c r="M141" s="31">
        <v>0.72175220600000001</v>
      </c>
      <c r="N141" s="31">
        <v>0.775827143</v>
      </c>
      <c r="O141" s="31">
        <v>0.55054978600000004</v>
      </c>
      <c r="P141" s="31">
        <v>0.69030612800000002</v>
      </c>
      <c r="Q141" s="32">
        <v>0.69054377300000003</v>
      </c>
      <c r="R141" s="32">
        <v>0.61857539600000011</v>
      </c>
      <c r="S141" s="32">
        <v>0.52759239800000002</v>
      </c>
      <c r="T141" s="32">
        <v>0.63439897000000001</v>
      </c>
      <c r="U141" s="32">
        <v>0.74520987900000002</v>
      </c>
      <c r="V141" s="32">
        <v>0.77774143200000001</v>
      </c>
      <c r="W141" s="32">
        <v>0.73494323600000011</v>
      </c>
      <c r="X141" s="33">
        <v>0.61927316399999999</v>
      </c>
      <c r="Y141" s="34"/>
      <c r="Z141" s="120">
        <f ca="1">OFFSET(Y141,0,-1)/OFFSET(Y141,0,-2)-1</f>
        <v>-0.15738640256021097</v>
      </c>
      <c r="AA141" s="120">
        <f ca="1">OFFSET(Y141,0,-1)/OFFSET(Y141,0,-5)-1</f>
        <v>-2.3842734170895663E-2</v>
      </c>
    </row>
    <row r="142" spans="1:29" x14ac:dyDescent="0.25">
      <c r="B142" s="78" t="s">
        <v>90</v>
      </c>
      <c r="C142" s="79"/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1.0546423000000001E-2</v>
      </c>
      <c r="J142" s="31">
        <v>9.5094568000000004E-2</v>
      </c>
      <c r="K142" s="31">
        <v>0.25315897599999998</v>
      </c>
      <c r="L142" s="31">
        <v>0.19493955299999999</v>
      </c>
      <c r="M142" s="31">
        <v>0.27906741099999999</v>
      </c>
      <c r="N142" s="31">
        <v>0.28279097799999997</v>
      </c>
      <c r="O142" s="31">
        <v>0.19817707600000001</v>
      </c>
      <c r="P142" s="31">
        <v>0.26072329799999999</v>
      </c>
      <c r="Q142" s="32">
        <v>0.26252829299999997</v>
      </c>
      <c r="R142" s="32">
        <v>0.28416814600000001</v>
      </c>
      <c r="S142" s="32">
        <v>0.28364362800000004</v>
      </c>
      <c r="T142" s="32">
        <v>0.30130328499999998</v>
      </c>
      <c r="U142" s="32">
        <v>0.34208660400000002</v>
      </c>
      <c r="V142" s="32">
        <v>0.35443696699999999</v>
      </c>
      <c r="W142" s="32">
        <v>0.347318446</v>
      </c>
      <c r="X142" s="33">
        <v>0.27124968900000002</v>
      </c>
      <c r="Y142" s="34"/>
      <c r="Z142" s="120">
        <f ca="1">OFFSET(Y142,0,-1)/OFFSET(Y142,0,-2)-1</f>
        <v>-0.21901732509767124</v>
      </c>
      <c r="AA142" s="120">
        <f ca="1">OFFSET(Y142,0,-1)/OFFSET(Y142,0,-5)-1</f>
        <v>-9.9745331352759647E-2</v>
      </c>
    </row>
    <row r="143" spans="1:29" x14ac:dyDescent="0.25">
      <c r="B143" s="78" t="s">
        <v>91</v>
      </c>
      <c r="C143" s="79"/>
      <c r="D143" s="31">
        <v>0.195949022448</v>
      </c>
      <c r="E143" s="31">
        <v>0.18110342880000002</v>
      </c>
      <c r="F143" s="31">
        <v>0.17476300800000003</v>
      </c>
      <c r="G143" s="31">
        <v>0.17430033600000003</v>
      </c>
      <c r="H143" s="31">
        <v>0.16965629559000001</v>
      </c>
      <c r="I143" s="31">
        <v>0.16798888956000002</v>
      </c>
      <c r="J143" s="31">
        <v>0.17609640190500001</v>
      </c>
      <c r="K143" s="31">
        <v>0.16390564987500003</v>
      </c>
      <c r="L143" s="31">
        <v>0.16930108730325</v>
      </c>
      <c r="M143" s="31">
        <v>0.1568970470079</v>
      </c>
      <c r="N143" s="31">
        <v>0.17501200738709999</v>
      </c>
      <c r="O143" s="31">
        <v>0.16178588511660003</v>
      </c>
      <c r="P143" s="31">
        <v>9.3992222222099991E-2</v>
      </c>
      <c r="Q143" s="32">
        <v>0.13106606089860004</v>
      </c>
      <c r="R143" s="32">
        <v>0.15089855835090002</v>
      </c>
      <c r="S143" s="32">
        <v>8.14874934636E-2</v>
      </c>
      <c r="T143" s="32">
        <v>0.15784262407710001</v>
      </c>
      <c r="U143" s="32">
        <v>0.18130925928015001</v>
      </c>
      <c r="V143" s="32">
        <v>0.10347404726730002</v>
      </c>
      <c r="W143" s="32">
        <v>0.1182069131043</v>
      </c>
      <c r="X143" s="33">
        <v>0.18076058472030002</v>
      </c>
      <c r="Y143" s="34"/>
      <c r="Z143" s="120">
        <f ca="1">OFFSET(Y143,0,-1)/OFFSET(Y143,0,-2)-1</f>
        <v>0.52918792965015271</v>
      </c>
      <c r="AA143" s="120">
        <f ca="1">OFFSET(Y143,0,-1)/OFFSET(Y143,0,-5)-1</f>
        <v>0.14519500532381846</v>
      </c>
    </row>
    <row r="144" spans="1:29" x14ac:dyDescent="0.25">
      <c r="B144" s="139" t="s">
        <v>92</v>
      </c>
      <c r="C144" s="79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8"/>
      <c r="R144" s="108"/>
      <c r="S144" s="108"/>
      <c r="T144" s="108"/>
      <c r="U144" s="108"/>
      <c r="V144" s="108"/>
      <c r="W144" s="108"/>
      <c r="X144" s="140"/>
      <c r="Y144" s="34"/>
      <c r="Z144" s="141"/>
      <c r="AA144" s="141"/>
    </row>
    <row r="145" spans="1:27" ht="17.25" x14ac:dyDescent="0.25">
      <c r="B145" s="78" t="s">
        <v>93</v>
      </c>
      <c r="C145" s="79"/>
      <c r="D145" s="31">
        <v>6.5617289924999947E-2</v>
      </c>
      <c r="E145" s="31">
        <v>6.625839675499999E-2</v>
      </c>
      <c r="F145" s="31">
        <v>4.0918159579999995E-2</v>
      </c>
      <c r="G145" s="31">
        <v>3.6203135930000005E-2</v>
      </c>
      <c r="H145" s="31">
        <v>0.10271572000000001</v>
      </c>
      <c r="I145" s="31">
        <v>2.02676E-2</v>
      </c>
      <c r="J145" s="31">
        <v>1.3897110000000001E-2</v>
      </c>
      <c r="K145" s="31">
        <v>2.2213149999999997E-2</v>
      </c>
      <c r="L145" s="31">
        <v>4.7104909953000006E-2</v>
      </c>
      <c r="M145" s="31">
        <v>5.3918233244000004E-2</v>
      </c>
      <c r="N145" s="31">
        <v>4.3295777000000001E-2</v>
      </c>
      <c r="O145" s="31">
        <v>4.2820830000000004E-2</v>
      </c>
      <c r="P145" s="31">
        <v>5.7077971000000005E-2</v>
      </c>
      <c r="Q145" s="32">
        <v>5.4238113999999997E-2</v>
      </c>
      <c r="R145" s="32">
        <v>4.2258186000000003E-2</v>
      </c>
      <c r="S145" s="32">
        <v>4.0062869999999993E-2</v>
      </c>
      <c r="T145" s="32">
        <v>4.8905549999999999E-2</v>
      </c>
      <c r="U145" s="32">
        <v>5.5625090000000002E-2</v>
      </c>
      <c r="V145" s="32">
        <v>4.7405491000000001E-2</v>
      </c>
      <c r="W145" s="32">
        <v>5.1272810000000002E-2</v>
      </c>
      <c r="X145" s="33">
        <v>5.8607788000000001E-2</v>
      </c>
      <c r="Y145" s="34"/>
      <c r="Z145" s="120">
        <f ca="1">OFFSET(Y145,0,-1)/OFFSET(Y145,0,-2)-1</f>
        <v>0.14305785073999266</v>
      </c>
      <c r="AA145" s="120">
        <f ca="1">OFFSET(Y145,0,-1)/OFFSET(Y145,0,-5)-1</f>
        <v>0.19838725870581153</v>
      </c>
    </row>
    <row r="146" spans="1:27" s="4" customFormat="1" ht="5.0999999999999996" customHeight="1" x14ac:dyDescent="0.25">
      <c r="B146" s="142"/>
      <c r="C146" s="142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34"/>
      <c r="Z146" s="143"/>
      <c r="AA146" s="143"/>
    </row>
    <row r="147" spans="1:27" s="4" customFormat="1" ht="15" customHeight="1" x14ac:dyDescent="0.25">
      <c r="B147" s="123" t="s">
        <v>94</v>
      </c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5"/>
      <c r="Z147" s="124"/>
      <c r="AA147" s="124"/>
    </row>
    <row r="148" spans="1:27" s="4" customFormat="1" x14ac:dyDescent="0.25">
      <c r="B148" s="142"/>
      <c r="C148" s="142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34"/>
      <c r="Z148" s="143"/>
      <c r="AA148" s="143"/>
    </row>
    <row r="149" spans="1:27" s="4" customFormat="1" x14ac:dyDescent="0.25">
      <c r="A149" s="20"/>
      <c r="B149" s="135" t="s">
        <v>95</v>
      </c>
      <c r="C149" s="142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34"/>
      <c r="Z149" s="143"/>
      <c r="AA149" s="143"/>
    </row>
    <row r="150" spans="1:27" x14ac:dyDescent="0.25">
      <c r="B150" s="138" t="s">
        <v>2</v>
      </c>
      <c r="C150" s="113"/>
      <c r="D150" s="26" t="str">
        <f>D$10</f>
        <v>1кв 2012</v>
      </c>
      <c r="E150" s="26" t="str">
        <f t="shared" ref="E150:AA150" si="30">E$10</f>
        <v>2кв 2012</v>
      </c>
      <c r="F150" s="26" t="str">
        <f t="shared" si="30"/>
        <v>3кв 2012</v>
      </c>
      <c r="G150" s="26" t="str">
        <f t="shared" si="30"/>
        <v>4кв 2012</v>
      </c>
      <c r="H150" s="26" t="str">
        <f t="shared" si="30"/>
        <v>1кв 2013</v>
      </c>
      <c r="I150" s="26" t="str">
        <f t="shared" si="30"/>
        <v>2кв 2013</v>
      </c>
      <c r="J150" s="26" t="str">
        <f t="shared" si="30"/>
        <v>3кв 2013</v>
      </c>
      <c r="K150" s="26" t="str">
        <f t="shared" si="30"/>
        <v>4кв 2013</v>
      </c>
      <c r="L150" s="26" t="str">
        <f t="shared" si="30"/>
        <v>1кв 2014</v>
      </c>
      <c r="M150" s="26" t="str">
        <f t="shared" si="30"/>
        <v>2кв 2014</v>
      </c>
      <c r="N150" s="26" t="str">
        <f t="shared" si="30"/>
        <v>3кв 2014</v>
      </c>
      <c r="O150" s="26" t="str">
        <f t="shared" si="30"/>
        <v>4кв 2014</v>
      </c>
      <c r="P150" s="26" t="str">
        <f t="shared" si="30"/>
        <v>1кв 2015</v>
      </c>
      <c r="Q150" s="26" t="str">
        <f t="shared" si="30"/>
        <v>2кв 2015</v>
      </c>
      <c r="R150" s="26" t="str">
        <f t="shared" si="30"/>
        <v>3кв 2015</v>
      </c>
      <c r="S150" s="26" t="str">
        <f t="shared" si="30"/>
        <v>4кв 2015</v>
      </c>
      <c r="T150" s="26" t="str">
        <f t="shared" si="30"/>
        <v>1кв 2016</v>
      </c>
      <c r="U150" s="26" t="str">
        <f t="shared" si="30"/>
        <v>2кв 2016</v>
      </c>
      <c r="V150" s="26" t="str">
        <f t="shared" si="30"/>
        <v>3кв 2016</v>
      </c>
      <c r="W150" s="26" t="str">
        <f t="shared" si="30"/>
        <v>4кв 2016</v>
      </c>
      <c r="X150" s="27" t="str">
        <f t="shared" si="30"/>
        <v>1кв 2017</v>
      </c>
      <c r="Y150" s="28"/>
      <c r="Z150" s="29" t="str">
        <f>Z$10</f>
        <v>кв/кв</v>
      </c>
      <c r="AA150" s="29" t="str">
        <f t="shared" si="30"/>
        <v>г/г</v>
      </c>
    </row>
    <row r="151" spans="1:27" x14ac:dyDescent="0.25">
      <c r="B151" s="78" t="s">
        <v>96</v>
      </c>
      <c r="C151" s="79"/>
      <c r="D151" s="31">
        <v>0.20853406000000002</v>
      </c>
      <c r="E151" s="31">
        <v>0.20060034000000002</v>
      </c>
      <c r="F151" s="31">
        <v>0.10951561000000001</v>
      </c>
      <c r="G151" s="31">
        <v>4.2905639999999995E-2</v>
      </c>
      <c r="H151" s="31">
        <v>0.10271572000000001</v>
      </c>
      <c r="I151" s="31">
        <v>2.02676E-2</v>
      </c>
      <c r="J151" s="31">
        <v>1.3897110000000001E-2</v>
      </c>
      <c r="K151" s="31">
        <v>2.2213149999999997E-2</v>
      </c>
      <c r="L151" s="31">
        <v>6.2684999999999998E-3</v>
      </c>
      <c r="M151" s="31">
        <v>4.2421999999999998E-3</v>
      </c>
      <c r="N151" s="31">
        <v>0.15083902000000002</v>
      </c>
      <c r="O151" s="31">
        <v>0.15711443999999999</v>
      </c>
      <c r="P151" s="31">
        <v>0.10055362</v>
      </c>
      <c r="Q151" s="32">
        <v>0.13323939999999998</v>
      </c>
      <c r="R151" s="32">
        <v>0.30580373000000005</v>
      </c>
      <c r="S151" s="32">
        <v>8.9749169999999989E-2</v>
      </c>
      <c r="T151" s="32">
        <v>0.15941328000000002</v>
      </c>
      <c r="U151" s="32">
        <v>0.15470811000000001</v>
      </c>
      <c r="V151" s="32">
        <v>6.8027450000000003E-2</v>
      </c>
      <c r="W151" s="32">
        <v>7.9952399999999993E-2</v>
      </c>
      <c r="X151" s="33">
        <v>2.8778800000000004E-2</v>
      </c>
      <c r="Y151" s="34"/>
      <c r="Z151" s="120">
        <f t="shared" ref="Z151:Z157" ca="1" si="31">OFFSET(Y151,0,-1)/OFFSET(Y151,0,-2)-1</f>
        <v>-0.64005083024399512</v>
      </c>
      <c r="AA151" s="120">
        <f t="shared" ref="AA151:AA157" ca="1" si="32">OFFSET(Y151,0,-1)/OFFSET(Y151,0,-5)-1</f>
        <v>-0.81947049831732965</v>
      </c>
    </row>
    <row r="152" spans="1:27" x14ac:dyDescent="0.25">
      <c r="B152" s="78" t="s">
        <v>97</v>
      </c>
      <c r="C152" s="79"/>
      <c r="D152" s="31">
        <v>0.72398699199999994</v>
      </c>
      <c r="E152" s="31">
        <v>1.0376361939999996</v>
      </c>
      <c r="F152" s="31">
        <v>1.0495487680000006</v>
      </c>
      <c r="G152" s="31">
        <v>1.1004456879999993</v>
      </c>
      <c r="H152" s="31">
        <v>1.4013055199999997</v>
      </c>
      <c r="I152" s="31">
        <v>1.447742188624072</v>
      </c>
      <c r="J152" s="31">
        <v>1.0817255276112161</v>
      </c>
      <c r="K152" s="31">
        <v>1.503921250000001</v>
      </c>
      <c r="L152" s="31">
        <v>1.05986943</v>
      </c>
      <c r="M152" s="31">
        <v>0.90487295000000056</v>
      </c>
      <c r="N152" s="31">
        <v>0.97623216999999995</v>
      </c>
      <c r="O152" s="31">
        <v>1.3600674499999994</v>
      </c>
      <c r="P152" s="31">
        <v>1.1678817100000005</v>
      </c>
      <c r="Q152" s="32">
        <v>1.2759178100000006</v>
      </c>
      <c r="R152" s="32">
        <v>1.1325239599999994</v>
      </c>
      <c r="S152" s="32">
        <v>1.3771598799999998</v>
      </c>
      <c r="T152" s="32">
        <v>1.2911970199999996</v>
      </c>
      <c r="U152" s="32">
        <v>1.0668413800000005</v>
      </c>
      <c r="V152" s="32">
        <v>1.02730707</v>
      </c>
      <c r="W152" s="32">
        <v>1.3367765699999996</v>
      </c>
      <c r="X152" s="33">
        <v>1.1786083799999998</v>
      </c>
      <c r="Y152" s="34"/>
      <c r="Z152" s="120">
        <f t="shared" ca="1" si="31"/>
        <v>-0.11832058815932112</v>
      </c>
      <c r="AA152" s="120">
        <f t="shared" ca="1" si="32"/>
        <v>-8.7197103351431049E-2</v>
      </c>
    </row>
    <row r="153" spans="1:27" x14ac:dyDescent="0.25">
      <c r="B153" s="78" t="s">
        <v>98</v>
      </c>
      <c r="C153" s="79"/>
      <c r="D153" s="31">
        <v>2.4223115812392972</v>
      </c>
      <c r="E153" s="31">
        <v>2.3582279513112412</v>
      </c>
      <c r="F153" s="31">
        <v>2.1460645119174768</v>
      </c>
      <c r="G153" s="31">
        <v>2.0707381346084945</v>
      </c>
      <c r="H153" s="31">
        <v>1.9120378987966729</v>
      </c>
      <c r="I153" s="31">
        <v>1.895819584042798</v>
      </c>
      <c r="J153" s="31">
        <v>1.9082746042534529</v>
      </c>
      <c r="K153" s="31">
        <v>1.8341081262943248</v>
      </c>
      <c r="L153" s="31">
        <v>1.9035030948832004</v>
      </c>
      <c r="M153" s="31">
        <v>2.0670313506545495</v>
      </c>
      <c r="N153" s="31">
        <v>1.9723177869079496</v>
      </c>
      <c r="O153" s="31">
        <v>1.9300116948265</v>
      </c>
      <c r="P153" s="31">
        <v>1.9769248920834011</v>
      </c>
      <c r="Q153" s="32">
        <v>2.0003689088123502</v>
      </c>
      <c r="R153" s="32">
        <v>2.0454677557220498</v>
      </c>
      <c r="S153" s="32">
        <v>1.8319762089968503</v>
      </c>
      <c r="T153" s="32">
        <v>2.0133692622803507</v>
      </c>
      <c r="U153" s="32">
        <v>2.1342275438494989</v>
      </c>
      <c r="V153" s="32">
        <v>2.0150516179126994</v>
      </c>
      <c r="W153" s="32">
        <v>1.9183046936412995</v>
      </c>
      <c r="X153" s="33">
        <v>2.11709151648515</v>
      </c>
      <c r="Y153" s="34"/>
      <c r="Z153" s="120">
        <f t="shared" ca="1" si="31"/>
        <v>0.10362630269465489</v>
      </c>
      <c r="AA153" s="120">
        <f t="shared" ca="1" si="32"/>
        <v>5.1516756587076884E-2</v>
      </c>
    </row>
    <row r="154" spans="1:27" x14ac:dyDescent="0.25">
      <c r="B154" s="78" t="s">
        <v>60</v>
      </c>
      <c r="C154" s="79"/>
      <c r="D154" s="31">
        <v>0</v>
      </c>
      <c r="E154" s="31">
        <v>1.9050499999999999E-3</v>
      </c>
      <c r="F154" s="31">
        <v>1.449E-5</v>
      </c>
      <c r="G154" s="31">
        <v>0</v>
      </c>
      <c r="H154" s="31">
        <v>0</v>
      </c>
      <c r="I154" s="31">
        <v>1.9342000000000001E-3</v>
      </c>
      <c r="J154" s="31">
        <v>5.7852272999999996E-2</v>
      </c>
      <c r="K154" s="31">
        <v>9.3943700000000005E-2</v>
      </c>
      <c r="L154" s="31">
        <v>7.4184689999999998E-2</v>
      </c>
      <c r="M154" s="31">
        <v>8.4830040000000009E-2</v>
      </c>
      <c r="N154" s="31">
        <v>6.5252340000000006E-2</v>
      </c>
      <c r="O154" s="31">
        <v>6.4397600000000013E-2</v>
      </c>
      <c r="P154" s="31">
        <v>5.2396124000000002E-2</v>
      </c>
      <c r="Q154" s="32">
        <v>7.3452481999999999E-2</v>
      </c>
      <c r="R154" s="32">
        <v>5.609351600000001E-2</v>
      </c>
      <c r="S154" s="32">
        <v>0.10422942800000001</v>
      </c>
      <c r="T154" s="32">
        <v>0.16854418400000004</v>
      </c>
      <c r="U154" s="32">
        <v>0.15825392899999999</v>
      </c>
      <c r="V154" s="32">
        <v>0.19404750400000001</v>
      </c>
      <c r="W154" s="32">
        <v>0.14006735599999998</v>
      </c>
      <c r="X154" s="33">
        <v>9.2971385000000004E-2</v>
      </c>
      <c r="Y154" s="34"/>
      <c r="Z154" s="120">
        <f t="shared" ca="1" si="31"/>
        <v>-0.33623802394042468</v>
      </c>
      <c r="AA154" s="120">
        <f t="shared" ca="1" si="32"/>
        <v>-0.44838568265280532</v>
      </c>
    </row>
    <row r="155" spans="1:27" x14ac:dyDescent="0.25">
      <c r="B155" s="78" t="s">
        <v>40</v>
      </c>
      <c r="C155" s="79"/>
      <c r="D155" s="31">
        <v>0.355378525</v>
      </c>
      <c r="E155" s="31">
        <v>0.366535</v>
      </c>
      <c r="F155" s="31">
        <v>0.37785346500000005</v>
      </c>
      <c r="G155" s="31">
        <v>0.35390624999999998</v>
      </c>
      <c r="H155" s="31">
        <v>0.373023351</v>
      </c>
      <c r="I155" s="31">
        <v>0.37522250299999999</v>
      </c>
      <c r="J155" s="31">
        <v>0.44795530189999999</v>
      </c>
      <c r="K155" s="31">
        <v>0.51608220000000005</v>
      </c>
      <c r="L155" s="31">
        <v>0.46765646699999996</v>
      </c>
      <c r="M155" s="31">
        <v>0.541800438</v>
      </c>
      <c r="N155" s="31">
        <v>0.57961143199999998</v>
      </c>
      <c r="O155" s="31">
        <v>0.40442866499999996</v>
      </c>
      <c r="P155" s="31">
        <v>0.52907568500000002</v>
      </c>
      <c r="Q155" s="32">
        <v>0.46495750600000008</v>
      </c>
      <c r="R155" s="32">
        <v>0.55060403599999996</v>
      </c>
      <c r="S155" s="32">
        <v>0.34511646800000001</v>
      </c>
      <c r="T155" s="32">
        <v>0.40195273299999995</v>
      </c>
      <c r="U155" s="32">
        <v>0.49876653199999998</v>
      </c>
      <c r="V155" s="32">
        <v>0.50072511299999989</v>
      </c>
      <c r="W155" s="32">
        <v>0.51308957600000005</v>
      </c>
      <c r="X155" s="33">
        <v>0.421135757</v>
      </c>
      <c r="Y155" s="34"/>
      <c r="Z155" s="120">
        <f t="shared" ca="1" si="31"/>
        <v>-0.17921591726119968</v>
      </c>
      <c r="AA155" s="120">
        <f t="shared" ca="1" si="32"/>
        <v>4.7724576610852498E-2</v>
      </c>
    </row>
    <row r="156" spans="1:27" x14ac:dyDescent="0.25">
      <c r="B156" s="144" t="s">
        <v>41</v>
      </c>
      <c r="C156" s="79"/>
      <c r="D156" s="31">
        <v>6.4665529999999999E-2</v>
      </c>
      <c r="E156" s="145">
        <v>7.6468104299999992E-2</v>
      </c>
      <c r="F156" s="145">
        <v>7.8660622999999999E-2</v>
      </c>
      <c r="G156" s="145">
        <v>6.6778254999999995E-2</v>
      </c>
      <c r="H156" s="145">
        <v>7.1327846000000014E-2</v>
      </c>
      <c r="I156" s="145">
        <v>7.7624257000000002E-2</v>
      </c>
      <c r="J156" s="145">
        <v>8.1182327999999998E-2</v>
      </c>
      <c r="K156" s="145">
        <v>7.3813381999999997E-2</v>
      </c>
      <c r="L156" s="145">
        <v>7.7769276999999998E-2</v>
      </c>
      <c r="M156" s="145">
        <v>8.6835522999999998E-2</v>
      </c>
      <c r="N156" s="145">
        <v>8.6341020000000004E-2</v>
      </c>
      <c r="O156" s="145">
        <v>7.9029678999999992E-2</v>
      </c>
      <c r="P156" s="145">
        <v>7.7885362E-2</v>
      </c>
      <c r="Q156" s="146">
        <v>6.1330078999999996E-2</v>
      </c>
      <c r="R156" s="146">
        <v>7.5133254999999996E-2</v>
      </c>
      <c r="S156" s="146">
        <v>5.8749344000000002E-2</v>
      </c>
      <c r="T156" s="146">
        <v>5.9033490000000008E-2</v>
      </c>
      <c r="U156" s="146">
        <v>7.0000264000000006E-2</v>
      </c>
      <c r="V156" s="146">
        <v>6.5139474000000003E-2</v>
      </c>
      <c r="W156" s="146">
        <v>6.5556053000000003E-2</v>
      </c>
      <c r="X156" s="147">
        <v>5.8712176000000012E-2</v>
      </c>
      <c r="Y156" s="34"/>
      <c r="Z156" s="148">
        <f t="shared" ca="1" si="31"/>
        <v>-0.10439733154770603</v>
      </c>
      <c r="AA156" s="148">
        <f t="shared" ca="1" si="32"/>
        <v>-5.4429104564205355E-3</v>
      </c>
    </row>
    <row r="157" spans="1:27" s="91" customFormat="1" x14ac:dyDescent="0.25">
      <c r="B157" s="84" t="s">
        <v>52</v>
      </c>
      <c r="C157" s="83"/>
      <c r="D157" s="49">
        <f>SUM(D151:D156)</f>
        <v>3.7748766882392975</v>
      </c>
      <c r="E157" s="49">
        <f t="shared" ref="E157:X157" si="33">SUM(E151:E156)</f>
        <v>4.0413726396112413</v>
      </c>
      <c r="F157" s="49">
        <f t="shared" si="33"/>
        <v>3.7616574679174777</v>
      </c>
      <c r="G157" s="49">
        <f t="shared" si="33"/>
        <v>3.6347739676084942</v>
      </c>
      <c r="H157" s="49">
        <f t="shared" si="33"/>
        <v>3.8604103357966726</v>
      </c>
      <c r="I157" s="49">
        <f t="shared" si="33"/>
        <v>3.8186103326668697</v>
      </c>
      <c r="J157" s="49">
        <f t="shared" si="33"/>
        <v>3.5908871447646691</v>
      </c>
      <c r="K157" s="49">
        <f t="shared" si="33"/>
        <v>4.044081808294326</v>
      </c>
      <c r="L157" s="49">
        <f t="shared" si="33"/>
        <v>3.5892514588832003</v>
      </c>
      <c r="M157" s="49">
        <f t="shared" si="33"/>
        <v>3.6896125016545498</v>
      </c>
      <c r="N157" s="49">
        <f t="shared" si="33"/>
        <v>3.8305937689079492</v>
      </c>
      <c r="O157" s="49">
        <f t="shared" si="33"/>
        <v>3.9950495288264993</v>
      </c>
      <c r="P157" s="49">
        <f t="shared" si="33"/>
        <v>3.9047173930834012</v>
      </c>
      <c r="Q157" s="49">
        <f t="shared" si="33"/>
        <v>4.0092661858123506</v>
      </c>
      <c r="R157" s="49">
        <f t="shared" si="33"/>
        <v>4.1656262527220491</v>
      </c>
      <c r="S157" s="49">
        <f t="shared" si="33"/>
        <v>3.8069804989968503</v>
      </c>
      <c r="T157" s="49">
        <f t="shared" si="33"/>
        <v>4.0935099692803503</v>
      </c>
      <c r="U157" s="49">
        <f t="shared" si="33"/>
        <v>4.082797758849499</v>
      </c>
      <c r="V157" s="49">
        <f t="shared" si="33"/>
        <v>3.870298228912699</v>
      </c>
      <c r="W157" s="49">
        <f t="shared" si="33"/>
        <v>4.0537466486412992</v>
      </c>
      <c r="X157" s="50">
        <f t="shared" si="33"/>
        <v>3.8972980144851497</v>
      </c>
      <c r="Y157" s="51"/>
      <c r="Z157" s="122">
        <f t="shared" ca="1" si="31"/>
        <v>-3.8593589515167781E-2</v>
      </c>
      <c r="AA157" s="122">
        <f t="shared" ca="1" si="32"/>
        <v>-4.7932448257771099E-2</v>
      </c>
    </row>
    <row r="158" spans="1:27" s="4" customFormat="1" x14ac:dyDescent="0.25">
      <c r="B158" s="142"/>
      <c r="C158" s="142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34"/>
      <c r="Z158" s="143"/>
      <c r="AA158" s="143"/>
    </row>
    <row r="159" spans="1:27" x14ac:dyDescent="0.25">
      <c r="A159" s="20"/>
      <c r="B159" s="135" t="s">
        <v>99</v>
      </c>
      <c r="C159" s="149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2"/>
      <c r="R159" s="132"/>
      <c r="S159" s="132"/>
      <c r="T159" s="132"/>
      <c r="U159" s="132"/>
      <c r="V159" s="132"/>
      <c r="W159" s="132"/>
      <c r="X159" s="132"/>
      <c r="Y159" s="133"/>
      <c r="Z159" s="134"/>
      <c r="AA159" s="134"/>
    </row>
    <row r="160" spans="1:27" x14ac:dyDescent="0.25">
      <c r="B160" s="138" t="s">
        <v>2</v>
      </c>
      <c r="C160" s="113"/>
      <c r="D160" s="26" t="str">
        <f>D$10</f>
        <v>1кв 2012</v>
      </c>
      <c r="E160" s="26" t="str">
        <f t="shared" ref="E160:AA160" si="34">E$10</f>
        <v>2кв 2012</v>
      </c>
      <c r="F160" s="26" t="str">
        <f t="shared" si="34"/>
        <v>3кв 2012</v>
      </c>
      <c r="G160" s="26" t="str">
        <f t="shared" si="34"/>
        <v>4кв 2012</v>
      </c>
      <c r="H160" s="26" t="str">
        <f t="shared" si="34"/>
        <v>1кв 2013</v>
      </c>
      <c r="I160" s="26" t="str">
        <f t="shared" si="34"/>
        <v>2кв 2013</v>
      </c>
      <c r="J160" s="26" t="str">
        <f t="shared" si="34"/>
        <v>3кв 2013</v>
      </c>
      <c r="K160" s="26" t="str">
        <f t="shared" si="34"/>
        <v>4кв 2013</v>
      </c>
      <c r="L160" s="26" t="str">
        <f t="shared" si="34"/>
        <v>1кв 2014</v>
      </c>
      <c r="M160" s="26" t="str">
        <f t="shared" si="34"/>
        <v>2кв 2014</v>
      </c>
      <c r="N160" s="26" t="str">
        <f t="shared" si="34"/>
        <v>3кв 2014</v>
      </c>
      <c r="O160" s="26" t="str">
        <f t="shared" si="34"/>
        <v>4кв 2014</v>
      </c>
      <c r="P160" s="26" t="str">
        <f t="shared" si="34"/>
        <v>1кв 2015</v>
      </c>
      <c r="Q160" s="26" t="str">
        <f t="shared" si="34"/>
        <v>2кв 2015</v>
      </c>
      <c r="R160" s="26" t="str">
        <f t="shared" si="34"/>
        <v>3кв 2015</v>
      </c>
      <c r="S160" s="26" t="str">
        <f t="shared" si="34"/>
        <v>4кв 2015</v>
      </c>
      <c r="T160" s="26" t="str">
        <f t="shared" si="34"/>
        <v>1кв 2016</v>
      </c>
      <c r="U160" s="26" t="str">
        <f t="shared" si="34"/>
        <v>2кв 2016</v>
      </c>
      <c r="V160" s="26" t="str">
        <f t="shared" si="34"/>
        <v>3кв 2016</v>
      </c>
      <c r="W160" s="26" t="str">
        <f t="shared" si="34"/>
        <v>4кв 2016</v>
      </c>
      <c r="X160" s="27" t="str">
        <f t="shared" si="34"/>
        <v>1кв 2017</v>
      </c>
      <c r="Y160" s="28"/>
      <c r="Z160" s="29" t="str">
        <f>Z$10</f>
        <v>кв/кв</v>
      </c>
      <c r="AA160" s="29" t="str">
        <f t="shared" si="34"/>
        <v>г/г</v>
      </c>
    </row>
    <row r="161" spans="1:30" x14ac:dyDescent="0.25">
      <c r="A161" s="150"/>
      <c r="B161" s="151" t="s">
        <v>100</v>
      </c>
      <c r="C161" s="152"/>
      <c r="D161" s="31">
        <v>0.20853406000000002</v>
      </c>
      <c r="E161" s="31">
        <v>0.20060034000000002</v>
      </c>
      <c r="F161" s="31">
        <v>0.10951561000000001</v>
      </c>
      <c r="G161" s="31">
        <v>4.2905639999999995E-2</v>
      </c>
      <c r="H161" s="31">
        <v>0.10271572000000001</v>
      </c>
      <c r="I161" s="31">
        <v>2.02676E-2</v>
      </c>
      <c r="J161" s="31">
        <v>1.3897110000000001E-2</v>
      </c>
      <c r="K161" s="31">
        <v>2.2213149999999997E-2</v>
      </c>
      <c r="L161" s="31">
        <v>6.2684999999999998E-3</v>
      </c>
      <c r="M161" s="31">
        <v>4.2421999999999998E-3</v>
      </c>
      <c r="N161" s="31">
        <v>0.15083902000000002</v>
      </c>
      <c r="O161" s="31">
        <v>0.15711443999999999</v>
      </c>
      <c r="P161" s="31">
        <v>0.10055362</v>
      </c>
      <c r="Q161" s="32">
        <v>0.13323939999999998</v>
      </c>
      <c r="R161" s="32">
        <v>0.30580373000000005</v>
      </c>
      <c r="S161" s="32">
        <v>8.9749169999999989E-2</v>
      </c>
      <c r="T161" s="32">
        <v>0.15941328000000002</v>
      </c>
      <c r="U161" s="32">
        <v>0.15470811000000001</v>
      </c>
      <c r="V161" s="32">
        <v>6.8027450000000003E-2</v>
      </c>
      <c r="W161" s="32">
        <v>7.9952399999999993E-2</v>
      </c>
      <c r="X161" s="33">
        <v>2.8778800000000004E-2</v>
      </c>
      <c r="Y161" s="34"/>
      <c r="Z161" s="120">
        <f t="shared" ref="Z161:Z169" ca="1" si="35">OFFSET(Y161,0,-1)/OFFSET(Y161,0,-2)-1</f>
        <v>-0.64005083024399512</v>
      </c>
      <c r="AA161" s="120">
        <f t="shared" ref="AA161:AA169" ca="1" si="36">OFFSET(Y161,0,-1)/OFFSET(Y161,0,-5)-1</f>
        <v>-0.81947049831732965</v>
      </c>
    </row>
    <row r="162" spans="1:30" x14ac:dyDescent="0.25">
      <c r="B162" s="78" t="s">
        <v>97</v>
      </c>
      <c r="C162" s="152"/>
      <c r="D162" s="31">
        <v>1.4017464399999999</v>
      </c>
      <c r="E162" s="31">
        <v>1.77160513</v>
      </c>
      <c r="F162" s="31">
        <v>1.5330655400000006</v>
      </c>
      <c r="G162" s="31">
        <v>1.6936110099999993</v>
      </c>
      <c r="H162" s="31">
        <v>1.5653372800000003</v>
      </c>
      <c r="I162" s="31">
        <v>1.57870139</v>
      </c>
      <c r="J162" s="31">
        <v>1.5470897600000002</v>
      </c>
      <c r="K162" s="31">
        <v>1.8404768900000001</v>
      </c>
      <c r="L162" s="31">
        <v>1.5399262399999998</v>
      </c>
      <c r="M162" s="31">
        <v>1.33973209</v>
      </c>
      <c r="N162" s="31">
        <v>1.6598468400000002</v>
      </c>
      <c r="O162" s="31">
        <v>1.9027040499999994</v>
      </c>
      <c r="P162" s="31">
        <v>1.5269994000000007</v>
      </c>
      <c r="Q162" s="32">
        <v>1.6723066500000008</v>
      </c>
      <c r="R162" s="32">
        <v>1.6752841099999995</v>
      </c>
      <c r="S162" s="32">
        <v>1.8195848899999996</v>
      </c>
      <c r="T162" s="32">
        <v>1.6057993299999997</v>
      </c>
      <c r="U162" s="32">
        <v>1.6630704900000006</v>
      </c>
      <c r="V162" s="32">
        <v>1.5193919300000001</v>
      </c>
      <c r="W162" s="32">
        <v>1.7731435599999996</v>
      </c>
      <c r="X162" s="33">
        <v>1.7113539699999998</v>
      </c>
      <c r="Y162" s="34"/>
      <c r="Z162" s="120">
        <f t="shared" ca="1" si="35"/>
        <v>-3.4847482964097898E-2</v>
      </c>
      <c r="AA162" s="120">
        <f t="shared" ca="1" si="36"/>
        <v>6.573339397270761E-2</v>
      </c>
    </row>
    <row r="163" spans="1:30" s="153" customFormat="1" x14ac:dyDescent="0.2">
      <c r="B163" s="78" t="s">
        <v>33</v>
      </c>
      <c r="C163" s="152"/>
      <c r="D163" s="31">
        <v>0.52366970999999984</v>
      </c>
      <c r="E163" s="31">
        <v>0.45924256999999991</v>
      </c>
      <c r="F163" s="31">
        <v>0.53962396000000024</v>
      </c>
      <c r="G163" s="31">
        <v>0.49771235999999991</v>
      </c>
      <c r="H163" s="31">
        <v>0.58184468000000034</v>
      </c>
      <c r="I163" s="31">
        <v>0.59485032000000038</v>
      </c>
      <c r="J163" s="31">
        <v>0.56076383000000007</v>
      </c>
      <c r="K163" s="31">
        <v>0.49803026</v>
      </c>
      <c r="L163" s="31">
        <v>0.58817329000000007</v>
      </c>
      <c r="M163" s="31">
        <v>0.60973440999999973</v>
      </c>
      <c r="N163" s="31">
        <v>0.58170780999999994</v>
      </c>
      <c r="O163" s="31">
        <v>0.58618841999999993</v>
      </c>
      <c r="P163" s="31">
        <v>0.66690371000000093</v>
      </c>
      <c r="Q163" s="32">
        <v>0.65183105000000041</v>
      </c>
      <c r="R163" s="32">
        <v>0.63547093999999971</v>
      </c>
      <c r="S163" s="32">
        <v>0.65300709000000023</v>
      </c>
      <c r="T163" s="32">
        <v>0.69135688000000028</v>
      </c>
      <c r="U163" s="32">
        <v>0.6851127299999995</v>
      </c>
      <c r="V163" s="32">
        <v>0.65258999999999989</v>
      </c>
      <c r="W163" s="32">
        <v>0.62587363999999901</v>
      </c>
      <c r="X163" s="33">
        <v>0.68760087000000003</v>
      </c>
      <c r="Y163" s="34"/>
      <c r="Z163" s="120">
        <f t="shared" ca="1" si="35"/>
        <v>9.8625706620270925E-2</v>
      </c>
      <c r="AA163" s="120">
        <f t="shared" ca="1" si="36"/>
        <v>-5.4328091737515516E-3</v>
      </c>
    </row>
    <row r="164" spans="1:30" s="153" customFormat="1" x14ac:dyDescent="0.2">
      <c r="B164" s="78" t="s">
        <v>34</v>
      </c>
      <c r="C164" s="152"/>
      <c r="D164" s="31">
        <v>0.3806362399999999</v>
      </c>
      <c r="E164" s="31">
        <v>0.37989647999999998</v>
      </c>
      <c r="F164" s="31">
        <v>0.36649477999999996</v>
      </c>
      <c r="G164" s="31">
        <v>0.36927057000000002</v>
      </c>
      <c r="H164" s="31">
        <v>0.38672360000000006</v>
      </c>
      <c r="I164" s="31">
        <v>0.35908650000000025</v>
      </c>
      <c r="J164" s="31">
        <v>0.40673745000000017</v>
      </c>
      <c r="K164" s="31">
        <v>0.37278674000000001</v>
      </c>
      <c r="L164" s="31">
        <v>0.38367411000000012</v>
      </c>
      <c r="M164" s="31">
        <v>0.39773743</v>
      </c>
      <c r="N164" s="31">
        <v>0.39378893999999998</v>
      </c>
      <c r="O164" s="31">
        <v>0.34688941999999995</v>
      </c>
      <c r="P164" s="31">
        <v>0.38785318000000008</v>
      </c>
      <c r="Q164" s="32">
        <v>0.35045854999999998</v>
      </c>
      <c r="R164" s="32">
        <v>0.39803684999999978</v>
      </c>
      <c r="S164" s="32">
        <v>0.35730229999999985</v>
      </c>
      <c r="T164" s="32">
        <v>0.4021425600000002</v>
      </c>
      <c r="U164" s="32">
        <v>0.38836527999999998</v>
      </c>
      <c r="V164" s="32">
        <v>0.39242413999999975</v>
      </c>
      <c r="W164" s="32">
        <v>0.32941498000000008</v>
      </c>
      <c r="X164" s="33">
        <v>0.36976862000000005</v>
      </c>
      <c r="Y164" s="34"/>
      <c r="Z164" s="120">
        <f t="shared" ca="1" si="35"/>
        <v>0.12250092573203553</v>
      </c>
      <c r="AA164" s="120">
        <f t="shared" ca="1" si="36"/>
        <v>-8.0503640301091584E-2</v>
      </c>
    </row>
    <row r="165" spans="1:30" s="153" customFormat="1" x14ac:dyDescent="0.2">
      <c r="B165" s="78" t="s">
        <v>35</v>
      </c>
      <c r="C165" s="152"/>
      <c r="D165" s="31">
        <v>0.15409004000000001</v>
      </c>
      <c r="E165" s="31">
        <v>0.14152115999999998</v>
      </c>
      <c r="F165" s="31">
        <v>0.14029784000000001</v>
      </c>
      <c r="G165" s="31">
        <v>0.14243412</v>
      </c>
      <c r="H165" s="31">
        <v>0.13381763999999999</v>
      </c>
      <c r="I165" s="31">
        <v>0.15695354000000003</v>
      </c>
      <c r="J165" s="31">
        <v>0.15418275000000004</v>
      </c>
      <c r="K165" s="31">
        <v>0.15879338999999998</v>
      </c>
      <c r="L165" s="31">
        <v>0.14616910999999999</v>
      </c>
      <c r="M165" s="31">
        <v>0.16569923</v>
      </c>
      <c r="N165" s="31">
        <v>0.15612366999999999</v>
      </c>
      <c r="O165" s="31">
        <v>0.14819984000000003</v>
      </c>
      <c r="P165" s="31">
        <v>0.16837519999999997</v>
      </c>
      <c r="Q165" s="32">
        <v>0.15203261999999995</v>
      </c>
      <c r="R165" s="32">
        <v>0.19721264000000008</v>
      </c>
      <c r="S165" s="32">
        <v>0.14686461000000003</v>
      </c>
      <c r="T165" s="32">
        <v>0.11639611</v>
      </c>
      <c r="U165" s="32">
        <v>0.17401945999999999</v>
      </c>
      <c r="V165" s="32">
        <v>0.18907397000000004</v>
      </c>
      <c r="W165" s="32">
        <v>0.17449014000000002</v>
      </c>
      <c r="X165" s="33">
        <v>0.17632837999999998</v>
      </c>
      <c r="Y165" s="34"/>
      <c r="Z165" s="120">
        <f t="shared" ca="1" si="35"/>
        <v>1.0534921915931639E-2</v>
      </c>
      <c r="AA165" s="120">
        <f t="shared" ca="1" si="36"/>
        <v>0.5148992522172775</v>
      </c>
    </row>
    <row r="166" spans="1:30" s="153" customFormat="1" x14ac:dyDescent="0.2">
      <c r="B166" s="78" t="s">
        <v>48</v>
      </c>
      <c r="C166" s="152"/>
      <c r="D166" s="31">
        <v>0.12533107999999996</v>
      </c>
      <c r="E166" s="31">
        <v>0.13025897999999997</v>
      </c>
      <c r="F166" s="31">
        <v>0.13030072000000001</v>
      </c>
      <c r="G166" s="31">
        <v>0.13330704999999998</v>
      </c>
      <c r="H166" s="31">
        <v>0.13697294999999993</v>
      </c>
      <c r="I166" s="31">
        <v>0.12403998000000001</v>
      </c>
      <c r="J166" s="31">
        <v>0.12400219000000001</v>
      </c>
      <c r="K166" s="31">
        <v>0.11840851999999998</v>
      </c>
      <c r="L166" s="31">
        <v>0.12448864</v>
      </c>
      <c r="M166" s="31">
        <v>0.11662563000000001</v>
      </c>
      <c r="N166" s="31">
        <v>0.1245412</v>
      </c>
      <c r="O166" s="31">
        <v>0.14075483999999996</v>
      </c>
      <c r="P166" s="31">
        <v>0.10441102000000001</v>
      </c>
      <c r="Q166" s="32">
        <v>0.10296056999999996</v>
      </c>
      <c r="R166" s="32">
        <v>8.9678709999999995E-2</v>
      </c>
      <c r="S166" s="32">
        <v>7.973748999999998E-2</v>
      </c>
      <c r="T166" s="32">
        <v>9.8610870000000003E-2</v>
      </c>
      <c r="U166" s="32">
        <v>0.11444951000000003</v>
      </c>
      <c r="V166" s="32">
        <v>0.13152136999999994</v>
      </c>
      <c r="W166" s="32">
        <v>0.12150303999999996</v>
      </c>
      <c r="X166" s="33">
        <v>0.10585884999999999</v>
      </c>
      <c r="Y166" s="34"/>
      <c r="Z166" s="120">
        <f t="shared" ca="1" si="35"/>
        <v>-0.12875554389421018</v>
      </c>
      <c r="AA166" s="120">
        <f t="shared" ca="1" si="36"/>
        <v>7.3500821968206731E-2</v>
      </c>
    </row>
    <row r="167" spans="1:30" s="153" customFormat="1" x14ac:dyDescent="0.2">
      <c r="B167" s="78" t="s">
        <v>49</v>
      </c>
      <c r="C167" s="152"/>
      <c r="D167" s="31">
        <v>7.465254999999997E-2</v>
      </c>
      <c r="E167" s="31">
        <v>6.9715439999999976E-2</v>
      </c>
      <c r="F167" s="31">
        <v>6.9952630000000002E-2</v>
      </c>
      <c r="G167" s="31">
        <v>6.7831469999999991E-2</v>
      </c>
      <c r="H167" s="31">
        <v>6.8046560000000006E-2</v>
      </c>
      <c r="I167" s="31">
        <v>6.8945979999999976E-2</v>
      </c>
      <c r="J167" s="31">
        <v>6.887726999999999E-2</v>
      </c>
      <c r="K167" s="31">
        <v>6.4550909999999989E-2</v>
      </c>
      <c r="L167" s="31">
        <v>7.2434990000000005E-2</v>
      </c>
      <c r="M167" s="31">
        <v>7.1755799999999995E-2</v>
      </c>
      <c r="N167" s="31">
        <v>4.2966629999999999E-2</v>
      </c>
      <c r="O167" s="31">
        <v>5.1917309999999987E-2</v>
      </c>
      <c r="P167" s="31">
        <v>5.855862999999998E-2</v>
      </c>
      <c r="Q167" s="32">
        <v>6.9431120000000027E-2</v>
      </c>
      <c r="R167" s="32">
        <v>6.4300630000000011E-2</v>
      </c>
      <c r="S167" s="32">
        <v>6.0079050000000009E-2</v>
      </c>
      <c r="T167" s="32">
        <v>6.0203130000000014E-2</v>
      </c>
      <c r="U167" s="32">
        <v>7.5761990000000001E-2</v>
      </c>
      <c r="V167" s="32">
        <v>7.9080619999999976E-2</v>
      </c>
      <c r="W167" s="32">
        <v>8.0353820000000006E-2</v>
      </c>
      <c r="X167" s="33">
        <v>7.7212819999999988E-2</v>
      </c>
      <c r="Y167" s="34"/>
      <c r="Z167" s="120">
        <f t="shared" ca="1" si="35"/>
        <v>-3.908961639907127E-2</v>
      </c>
      <c r="AA167" s="120">
        <f t="shared" ca="1" si="36"/>
        <v>0.28253829991895718</v>
      </c>
    </row>
    <row r="168" spans="1:30" s="153" customFormat="1" x14ac:dyDescent="0.2">
      <c r="B168" s="144" t="s">
        <v>50</v>
      </c>
      <c r="C168" s="152"/>
      <c r="D168" s="31">
        <v>5.6519146000000006E-2</v>
      </c>
      <c r="E168" s="145">
        <v>6.6991434999999946E-2</v>
      </c>
      <c r="F168" s="145">
        <v>6.2142678000000076E-2</v>
      </c>
      <c r="G168" s="145">
        <v>6.0073231999999956E-2</v>
      </c>
      <c r="H168" s="145">
        <v>6.1953458000000003E-2</v>
      </c>
      <c r="I168" s="145">
        <v>5.3829923999999994E-2</v>
      </c>
      <c r="J168" s="145">
        <v>6.3700230899999974E-2</v>
      </c>
      <c r="K168" s="145">
        <v>5.4752451999999993E-2</v>
      </c>
      <c r="L168" s="145">
        <v>6.2940150999999972E-2</v>
      </c>
      <c r="M168" s="145">
        <v>6.5028795E-2</v>
      </c>
      <c r="N168" s="145">
        <v>6.8171403000000019E-2</v>
      </c>
      <c r="O168" s="145">
        <v>6.9067818000000003E-2</v>
      </c>
      <c r="P168" s="145">
        <v>6.6240449000000007E-2</v>
      </c>
      <c r="Q168" s="146">
        <v>6.994346100000004E-2</v>
      </c>
      <c r="R168" s="146">
        <v>7.0076933000000036E-2</v>
      </c>
      <c r="S168" s="146">
        <v>7.1561284000000003E-2</v>
      </c>
      <c r="T168" s="146">
        <v>6.7334750000000068E-2</v>
      </c>
      <c r="U168" s="146">
        <v>6.4959693999999971E-2</v>
      </c>
      <c r="V168" s="146">
        <v>5.5411950999999987E-2</v>
      </c>
      <c r="W168" s="146">
        <v>4.2260326000000001E-2</v>
      </c>
      <c r="X168" s="147">
        <v>5.7796181000000009E-2</v>
      </c>
      <c r="Y168" s="34"/>
      <c r="Z168" s="148">
        <f t="shared" ca="1" si="35"/>
        <v>0.36762269652155566</v>
      </c>
      <c r="AA168" s="148">
        <f t="shared" ca="1" si="36"/>
        <v>-0.14165893539368679</v>
      </c>
    </row>
    <row r="169" spans="1:30" s="91" customFormat="1" x14ac:dyDescent="0.25">
      <c r="B169" s="84" t="s">
        <v>52</v>
      </c>
      <c r="C169" s="83"/>
      <c r="D169" s="49">
        <f>SUM(D161:D168)</f>
        <v>2.9251792659999998</v>
      </c>
      <c r="E169" s="49">
        <f t="shared" ref="E169:X169" si="37">SUM(E161:E168)</f>
        <v>3.2198315349999991</v>
      </c>
      <c r="F169" s="49">
        <f t="shared" si="37"/>
        <v>2.9513937580000014</v>
      </c>
      <c r="G169" s="49">
        <f t="shared" si="37"/>
        <v>3.0071454519999987</v>
      </c>
      <c r="H169" s="49">
        <f t="shared" si="37"/>
        <v>3.0374118880000012</v>
      </c>
      <c r="I169" s="49">
        <f t="shared" si="37"/>
        <v>2.9566752340000004</v>
      </c>
      <c r="J169" s="49">
        <f t="shared" si="37"/>
        <v>2.9392505909</v>
      </c>
      <c r="K169" s="49">
        <f t="shared" si="37"/>
        <v>3.1300123119999999</v>
      </c>
      <c r="L169" s="49">
        <f t="shared" si="37"/>
        <v>2.9240750310000001</v>
      </c>
      <c r="M169" s="49">
        <f t="shared" si="37"/>
        <v>2.7705555849999999</v>
      </c>
      <c r="N169" s="49">
        <f t="shared" si="37"/>
        <v>3.1779855129999999</v>
      </c>
      <c r="O169" s="49">
        <f t="shared" si="37"/>
        <v>3.4028361380000001</v>
      </c>
      <c r="P169" s="49">
        <f t="shared" si="37"/>
        <v>3.0798952090000014</v>
      </c>
      <c r="Q169" s="49">
        <f t="shared" si="37"/>
        <v>3.202203421000001</v>
      </c>
      <c r="R169" s="49">
        <f t="shared" si="37"/>
        <v>3.4358645429999988</v>
      </c>
      <c r="S169" s="49">
        <f t="shared" si="37"/>
        <v>3.2778858839999998</v>
      </c>
      <c r="T169" s="49">
        <f t="shared" si="37"/>
        <v>3.2012569100000006</v>
      </c>
      <c r="U169" s="49">
        <f t="shared" si="37"/>
        <v>3.3204472640000002</v>
      </c>
      <c r="V169" s="49">
        <f t="shared" si="37"/>
        <v>3.0875214309999994</v>
      </c>
      <c r="W169" s="49">
        <f t="shared" si="37"/>
        <v>3.226991905999999</v>
      </c>
      <c r="X169" s="50">
        <f t="shared" si="37"/>
        <v>3.214698491</v>
      </c>
      <c r="Y169" s="51"/>
      <c r="Z169" s="122">
        <f t="shared" ca="1" si="35"/>
        <v>-3.8095586720070518E-3</v>
      </c>
      <c r="AA169" s="122">
        <f t="shared" ca="1" si="36"/>
        <v>4.1988448218608365E-3</v>
      </c>
    </row>
    <row r="170" spans="1:30" ht="15.75" x14ac:dyDescent="0.25">
      <c r="B170" s="72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73"/>
      <c r="R170" s="73"/>
      <c r="S170" s="73"/>
      <c r="T170" s="73"/>
      <c r="U170" s="73"/>
      <c r="V170" s="73"/>
      <c r="W170" s="73"/>
      <c r="X170" s="73"/>
      <c r="Y170" s="13"/>
      <c r="Z170" s="19"/>
      <c r="AA170" s="19"/>
    </row>
    <row r="171" spans="1:30" s="4" customFormat="1" x14ac:dyDescent="0.25">
      <c r="A171" s="20"/>
      <c r="B171" s="154" t="s">
        <v>101</v>
      </c>
      <c r="C171" s="142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34"/>
      <c r="Z171" s="143"/>
      <c r="AA171" s="143"/>
    </row>
    <row r="172" spans="1:30" s="4" customFormat="1" x14ac:dyDescent="0.25">
      <c r="B172" s="138" t="s">
        <v>2</v>
      </c>
      <c r="C172" s="113"/>
      <c r="D172" s="26" t="str">
        <f>D$10</f>
        <v>1кв 2012</v>
      </c>
      <c r="E172" s="26" t="str">
        <f t="shared" ref="E172:AA172" si="38">E$10</f>
        <v>2кв 2012</v>
      </c>
      <c r="F172" s="26" t="str">
        <f t="shared" si="38"/>
        <v>3кв 2012</v>
      </c>
      <c r="G172" s="26" t="str">
        <f t="shared" si="38"/>
        <v>4кв 2012</v>
      </c>
      <c r="H172" s="26" t="str">
        <f t="shared" si="38"/>
        <v>1кв 2013</v>
      </c>
      <c r="I172" s="26" t="str">
        <f t="shared" si="38"/>
        <v>2кв 2013</v>
      </c>
      <c r="J172" s="26" t="str">
        <f t="shared" si="38"/>
        <v>3кв 2013</v>
      </c>
      <c r="K172" s="26" t="str">
        <f t="shared" si="38"/>
        <v>4кв 2013</v>
      </c>
      <c r="L172" s="26" t="str">
        <f t="shared" si="38"/>
        <v>1кв 2014</v>
      </c>
      <c r="M172" s="26" t="str">
        <f t="shared" si="38"/>
        <v>2кв 2014</v>
      </c>
      <c r="N172" s="26" t="str">
        <f t="shared" si="38"/>
        <v>3кв 2014</v>
      </c>
      <c r="O172" s="26" t="str">
        <f t="shared" si="38"/>
        <v>4кв 2014</v>
      </c>
      <c r="P172" s="26" t="str">
        <f t="shared" si="38"/>
        <v>1кв 2015</v>
      </c>
      <c r="Q172" s="26" t="str">
        <f t="shared" si="38"/>
        <v>2кв 2015</v>
      </c>
      <c r="R172" s="26" t="str">
        <f t="shared" si="38"/>
        <v>3кв 2015</v>
      </c>
      <c r="S172" s="26" t="str">
        <f t="shared" si="38"/>
        <v>4кв 2015</v>
      </c>
      <c r="T172" s="26" t="str">
        <f t="shared" si="38"/>
        <v>1кв 2016</v>
      </c>
      <c r="U172" s="26" t="str">
        <f t="shared" si="38"/>
        <v>2кв 2016</v>
      </c>
      <c r="V172" s="26" t="str">
        <f t="shared" si="38"/>
        <v>3кв 2016</v>
      </c>
      <c r="W172" s="26" t="str">
        <f t="shared" si="38"/>
        <v>4кв 2016</v>
      </c>
      <c r="X172" s="27" t="str">
        <f t="shared" si="38"/>
        <v>1кв 2017</v>
      </c>
      <c r="Y172" s="28"/>
      <c r="Z172" s="29" t="str">
        <f>Z$10</f>
        <v>кв/кв</v>
      </c>
      <c r="AA172" s="29" t="str">
        <f t="shared" si="38"/>
        <v>г/г</v>
      </c>
      <c r="AB172" s="1"/>
    </row>
    <row r="173" spans="1:30" s="155" customFormat="1" x14ac:dyDescent="0.25">
      <c r="B173" s="84" t="s">
        <v>102</v>
      </c>
      <c r="C173" s="142"/>
      <c r="D173" s="48">
        <f>SUM(D174:D175)</f>
        <v>1.6878790259999998</v>
      </c>
      <c r="E173" s="48">
        <f t="shared" ref="E173:X173" si="39">SUM(E174:E175)</f>
        <v>1.713941272</v>
      </c>
      <c r="F173" s="48">
        <f t="shared" si="39"/>
        <v>1.6970997631999998</v>
      </c>
      <c r="G173" s="48">
        <f t="shared" si="39"/>
        <v>1.5900787899999997</v>
      </c>
      <c r="H173" s="48">
        <f t="shared" si="39"/>
        <v>1.6236877079999998</v>
      </c>
      <c r="I173" s="48">
        <f t="shared" si="39"/>
        <v>1.5305944444399999</v>
      </c>
      <c r="J173" s="48">
        <f t="shared" si="39"/>
        <v>1.5661702369999999</v>
      </c>
      <c r="K173" s="48">
        <f t="shared" si="39"/>
        <v>1.56756945652</v>
      </c>
      <c r="L173" s="48">
        <f t="shared" si="39"/>
        <v>1.5328734900000001</v>
      </c>
      <c r="M173" s="48">
        <f t="shared" si="39"/>
        <v>1.4860216359999991</v>
      </c>
      <c r="N173" s="48">
        <f t="shared" si="39"/>
        <v>1.675843883</v>
      </c>
      <c r="O173" s="48">
        <f t="shared" si="39"/>
        <v>1.726525981</v>
      </c>
      <c r="P173" s="48">
        <f t="shared" si="39"/>
        <v>1.579687439</v>
      </c>
      <c r="Q173" s="49">
        <f t="shared" si="39"/>
        <v>1.6205092719999998</v>
      </c>
      <c r="R173" s="49">
        <f t="shared" si="39"/>
        <v>1.6842343960000001</v>
      </c>
      <c r="S173" s="49">
        <f t="shared" si="39"/>
        <v>1.5675087400000001</v>
      </c>
      <c r="T173" s="49">
        <f t="shared" si="39"/>
        <v>1.4979750110000001</v>
      </c>
      <c r="U173" s="49">
        <f t="shared" si="39"/>
        <v>1.6603784749999999</v>
      </c>
      <c r="V173" s="49">
        <f t="shared" si="39"/>
        <v>1.7020880000000003</v>
      </c>
      <c r="W173" s="49">
        <f t="shared" si="39"/>
        <v>1.6511697230000002</v>
      </c>
      <c r="X173" s="50">
        <f t="shared" si="39"/>
        <v>1.63232833</v>
      </c>
      <c r="Y173" s="51"/>
      <c r="Z173" s="122">
        <f t="shared" ref="Z173:Z178" ca="1" si="40">OFFSET(Y173,0,-1)/OFFSET(Y173,0,-2)-1</f>
        <v>-1.1410936584863807E-2</v>
      </c>
      <c r="AA173" s="122">
        <f t="shared" ref="AA173:AA178" ca="1" si="41">OFFSET(Y173,0,-1)/OFFSET(Y173,0,-5)-1</f>
        <v>8.9689960121771328E-2</v>
      </c>
      <c r="AD173" s="156"/>
    </row>
    <row r="174" spans="1:30" s="4" customFormat="1" x14ac:dyDescent="0.25">
      <c r="B174" s="78" t="s">
        <v>103</v>
      </c>
      <c r="C174" s="142"/>
      <c r="D174" s="31">
        <v>0.605078</v>
      </c>
      <c r="E174" s="31">
        <v>0.60977800000000004</v>
      </c>
      <c r="F174" s="31">
        <v>0.60958999999999997</v>
      </c>
      <c r="G174" s="31">
        <v>0.61114100000000005</v>
      </c>
      <c r="H174" s="31">
        <v>0.5964299999999999</v>
      </c>
      <c r="I174" s="31">
        <v>0.58721799999999991</v>
      </c>
      <c r="J174" s="31">
        <v>0.61146999999999996</v>
      </c>
      <c r="K174" s="31">
        <v>0.58289400000000002</v>
      </c>
      <c r="L174" s="31">
        <v>0.5841442</v>
      </c>
      <c r="M174" s="31">
        <v>0.55380099999999999</v>
      </c>
      <c r="N174" s="31">
        <v>0.60989643999999998</v>
      </c>
      <c r="O174" s="31">
        <v>0.60646920000000004</v>
      </c>
      <c r="P174" s="31">
        <v>0.59847449999999991</v>
      </c>
      <c r="Q174" s="32">
        <v>0.60022759999999997</v>
      </c>
      <c r="R174" s="32">
        <v>0.60728699999999991</v>
      </c>
      <c r="S174" s="32">
        <v>0.61551669999999992</v>
      </c>
      <c r="T174" s="32">
        <v>0.61287999999999998</v>
      </c>
      <c r="U174" s="32">
        <v>0.60831629999999992</v>
      </c>
      <c r="V174" s="32">
        <v>0.61782439999999994</v>
      </c>
      <c r="W174" s="32">
        <v>0.6133076999999999</v>
      </c>
      <c r="X174" s="33">
        <v>0.60551134000000006</v>
      </c>
      <c r="Y174" s="34"/>
      <c r="Z174" s="120">
        <f t="shared" ca="1" si="40"/>
        <v>-1.2711987799924662E-2</v>
      </c>
      <c r="AA174" s="120">
        <f t="shared" ca="1" si="41"/>
        <v>-1.2023006134969205E-2</v>
      </c>
      <c r="AD174" s="101"/>
    </row>
    <row r="175" spans="1:30" s="4" customFormat="1" x14ac:dyDescent="0.25">
      <c r="B175" s="78" t="s">
        <v>104</v>
      </c>
      <c r="C175" s="142"/>
      <c r="D175" s="31">
        <v>1.0828010259999998</v>
      </c>
      <c r="E175" s="31">
        <v>1.1041632719999999</v>
      </c>
      <c r="F175" s="31">
        <v>1.0875097631999997</v>
      </c>
      <c r="G175" s="31">
        <v>0.97893778999999981</v>
      </c>
      <c r="H175" s="31">
        <v>1.027257708</v>
      </c>
      <c r="I175" s="31">
        <v>0.94337644444000002</v>
      </c>
      <c r="J175" s="31">
        <v>0.95470023699999995</v>
      </c>
      <c r="K175" s="31">
        <v>0.98467545651999999</v>
      </c>
      <c r="L175" s="31">
        <v>0.94872929000000006</v>
      </c>
      <c r="M175" s="31">
        <v>0.93222063599999916</v>
      </c>
      <c r="N175" s="31">
        <v>1.065947443</v>
      </c>
      <c r="O175" s="31">
        <v>1.1200567809999999</v>
      </c>
      <c r="P175" s="31">
        <v>0.98121293900000006</v>
      </c>
      <c r="Q175" s="32">
        <v>1.0202816719999999</v>
      </c>
      <c r="R175" s="32">
        <v>1.0769473960000002</v>
      </c>
      <c r="S175" s="32">
        <v>0.95199204000000004</v>
      </c>
      <c r="T175" s="32">
        <v>0.8850950110000001</v>
      </c>
      <c r="U175" s="32">
        <v>1.0520621750000001</v>
      </c>
      <c r="V175" s="32">
        <v>1.0842636000000003</v>
      </c>
      <c r="W175" s="32">
        <v>1.0378620230000002</v>
      </c>
      <c r="X175" s="33">
        <v>1.0268169899999999</v>
      </c>
      <c r="Y175" s="34"/>
      <c r="Z175" s="120">
        <f t="shared" ca="1" si="40"/>
        <v>-1.0642101507938317E-2</v>
      </c>
      <c r="AA175" s="120">
        <f t="shared" ca="1" si="41"/>
        <v>0.16012063929710685</v>
      </c>
      <c r="AD175" s="101"/>
    </row>
    <row r="176" spans="1:30" s="155" customFormat="1" x14ac:dyDescent="0.25">
      <c r="B176" s="84" t="s">
        <v>105</v>
      </c>
      <c r="C176" s="142"/>
      <c r="D176" s="48">
        <f>SUM(D177:D179)</f>
        <v>3.9099999999999997</v>
      </c>
      <c r="E176" s="48">
        <f t="shared" ref="E176:X176" si="42">SUM(E177:E179)</f>
        <v>3.8519999999999999</v>
      </c>
      <c r="F176" s="48">
        <f t="shared" si="42"/>
        <v>3.9379999999999997</v>
      </c>
      <c r="G176" s="48">
        <f t="shared" si="42"/>
        <v>3.915</v>
      </c>
      <c r="H176" s="48">
        <f t="shared" si="42"/>
        <v>3.7719999999999998</v>
      </c>
      <c r="I176" s="48">
        <f t="shared" si="42"/>
        <v>3.8490000000000002</v>
      </c>
      <c r="J176" s="48">
        <f t="shared" si="42"/>
        <v>3.9129999999999998</v>
      </c>
      <c r="K176" s="48">
        <f t="shared" si="42"/>
        <v>3.8609999999999998</v>
      </c>
      <c r="L176" s="48">
        <f t="shared" si="42"/>
        <v>4.0090000000000003</v>
      </c>
      <c r="M176" s="48">
        <f t="shared" si="42"/>
        <v>4.1280000000000001</v>
      </c>
      <c r="N176" s="48">
        <f t="shared" si="42"/>
        <v>4.0519999999999996</v>
      </c>
      <c r="O176" s="48">
        <f t="shared" si="42"/>
        <v>4.3410000000000002</v>
      </c>
      <c r="P176" s="48">
        <f t="shared" si="42"/>
        <v>4.2809999999999997</v>
      </c>
      <c r="Q176" s="49">
        <f t="shared" si="42"/>
        <v>4.2610000000000001</v>
      </c>
      <c r="R176" s="49">
        <f t="shared" si="42"/>
        <v>3.9609999999999999</v>
      </c>
      <c r="S176" s="49">
        <f t="shared" si="42"/>
        <v>4.4279999999999999</v>
      </c>
      <c r="T176" s="49">
        <f t="shared" si="42"/>
        <v>4.3360000000000003</v>
      </c>
      <c r="U176" s="49">
        <f t="shared" si="42"/>
        <v>4.3209999999999997</v>
      </c>
      <c r="V176" s="49">
        <f t="shared" si="42"/>
        <v>4.3174999999999999</v>
      </c>
      <c r="W176" s="49">
        <f t="shared" si="42"/>
        <v>4.2076000000000002</v>
      </c>
      <c r="X176" s="50">
        <f t="shared" si="42"/>
        <v>4.0846499999999999</v>
      </c>
      <c r="Y176" s="51"/>
      <c r="Z176" s="122">
        <f t="shared" ca="1" si="40"/>
        <v>-2.9220933548816497E-2</v>
      </c>
      <c r="AA176" s="122">
        <f t="shared" ca="1" si="41"/>
        <v>-5.7968173431734438E-2</v>
      </c>
    </row>
    <row r="177" spans="2:27" s="4" customFormat="1" x14ac:dyDescent="0.25">
      <c r="B177" s="78" t="s">
        <v>106</v>
      </c>
      <c r="C177" s="142"/>
      <c r="D177" s="31">
        <v>3.4969999999999999</v>
      </c>
      <c r="E177" s="31">
        <v>3.431</v>
      </c>
      <c r="F177" s="31">
        <v>3.4969999999999999</v>
      </c>
      <c r="G177" s="31">
        <v>3.4780000000000002</v>
      </c>
      <c r="H177" s="31">
        <v>3.4089999999999998</v>
      </c>
      <c r="I177" s="31">
        <v>3.4820000000000002</v>
      </c>
      <c r="J177" s="31">
        <v>3.55</v>
      </c>
      <c r="K177" s="31">
        <v>3.5009999999999999</v>
      </c>
      <c r="L177" s="31">
        <v>3.63</v>
      </c>
      <c r="M177" s="31">
        <v>3.7480000000000002</v>
      </c>
      <c r="N177" s="31">
        <v>3.6739999999999999</v>
      </c>
      <c r="O177" s="31">
        <v>3.8959999999999999</v>
      </c>
      <c r="P177" s="31">
        <v>3.8540000000000001</v>
      </c>
      <c r="Q177" s="32">
        <v>3.8330000000000002</v>
      </c>
      <c r="R177" s="32">
        <v>3.5329999999999999</v>
      </c>
      <c r="S177" s="32">
        <v>3.9740000000000002</v>
      </c>
      <c r="T177" s="32">
        <v>3.931</v>
      </c>
      <c r="U177" s="32">
        <v>3.9279999999999999</v>
      </c>
      <c r="V177" s="32">
        <v>3.9344999999999999</v>
      </c>
      <c r="W177" s="32">
        <v>3.5175999999999998</v>
      </c>
      <c r="X177" s="33">
        <v>2.6096500000000002</v>
      </c>
      <c r="Y177" s="34"/>
      <c r="Z177" s="120">
        <f t="shared" ca="1" si="40"/>
        <v>-0.25811632931544226</v>
      </c>
      <c r="AA177" s="120">
        <f t="shared" ca="1" si="41"/>
        <v>-0.33613584329687096</v>
      </c>
    </row>
    <row r="178" spans="2:27" s="4" customFormat="1" x14ac:dyDescent="0.25">
      <c r="B178" s="78" t="s">
        <v>107</v>
      </c>
      <c r="C178" s="142"/>
      <c r="D178" s="31">
        <v>0.41299999999999998</v>
      </c>
      <c r="E178" s="31">
        <v>0.42099999999999999</v>
      </c>
      <c r="F178" s="31">
        <v>0.441</v>
      </c>
      <c r="G178" s="31">
        <v>0.437</v>
      </c>
      <c r="H178" s="31">
        <v>0.36299999999999999</v>
      </c>
      <c r="I178" s="31">
        <v>0.36699999999999999</v>
      </c>
      <c r="J178" s="31">
        <v>0.36299999999999999</v>
      </c>
      <c r="K178" s="31">
        <v>0.36</v>
      </c>
      <c r="L178" s="31">
        <v>0.379</v>
      </c>
      <c r="M178" s="31">
        <v>0.38</v>
      </c>
      <c r="N178" s="31">
        <v>0.378</v>
      </c>
      <c r="O178" s="31">
        <v>0.44500000000000001</v>
      </c>
      <c r="P178" s="31">
        <v>0.42699999999999999</v>
      </c>
      <c r="Q178" s="32">
        <v>0.42799999999999999</v>
      </c>
      <c r="R178" s="32">
        <v>0.42799999999999999</v>
      </c>
      <c r="S178" s="32">
        <v>0.45400000000000001</v>
      </c>
      <c r="T178" s="32">
        <v>0.40500000000000003</v>
      </c>
      <c r="U178" s="32">
        <v>0.39300000000000002</v>
      </c>
      <c r="V178" s="32">
        <v>0.38300000000000001</v>
      </c>
      <c r="W178" s="32">
        <v>0.40200000000000002</v>
      </c>
      <c r="X178" s="33">
        <v>0.379</v>
      </c>
      <c r="Y178" s="34"/>
      <c r="Z178" s="120">
        <f t="shared" ca="1" si="40"/>
        <v>-5.7213930348258724E-2</v>
      </c>
      <c r="AA178" s="120">
        <f t="shared" ca="1" si="41"/>
        <v>-6.419753086419755E-2</v>
      </c>
    </row>
    <row r="179" spans="2:27" s="4" customFormat="1" x14ac:dyDescent="0.25">
      <c r="B179" s="78" t="s">
        <v>125</v>
      </c>
      <c r="C179" s="142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2"/>
      <c r="R179" s="32"/>
      <c r="S179" s="32"/>
      <c r="T179" s="32"/>
      <c r="U179" s="32"/>
      <c r="V179" s="32"/>
      <c r="W179" s="32">
        <v>0.28799999999999998</v>
      </c>
      <c r="X179" s="33">
        <v>1.0960000000000001</v>
      </c>
      <c r="Y179" s="34"/>
      <c r="Z179" s="120"/>
      <c r="AA179" s="120"/>
    </row>
    <row r="180" spans="2:27" s="155" customFormat="1" x14ac:dyDescent="0.25">
      <c r="B180" s="84" t="s">
        <v>108</v>
      </c>
      <c r="C180" s="142"/>
      <c r="D180" s="48">
        <v>0.32690000000000002</v>
      </c>
      <c r="E180" s="48">
        <v>0.63205500000000003</v>
      </c>
      <c r="F180" s="48">
        <v>0.64456800000000003</v>
      </c>
      <c r="G180" s="48">
        <v>0.51695708699999998</v>
      </c>
      <c r="H180" s="48">
        <v>0.30156601100000002</v>
      </c>
      <c r="I180" s="48">
        <v>0.60732996800000005</v>
      </c>
      <c r="J180" s="48">
        <v>0.67852526699999993</v>
      </c>
      <c r="K180" s="48">
        <v>0.62221157500000002</v>
      </c>
      <c r="L180" s="48">
        <v>0.33309948199999995</v>
      </c>
      <c r="M180" s="48">
        <v>0.6485669839999999</v>
      </c>
      <c r="N180" s="48">
        <v>0.70749217939999998</v>
      </c>
      <c r="O180" s="48">
        <v>0.63489370500000009</v>
      </c>
      <c r="P180" s="48">
        <v>0.37391378499999994</v>
      </c>
      <c r="Q180" s="49">
        <v>0.61771075700000011</v>
      </c>
      <c r="R180" s="49">
        <v>0.66528489999999996</v>
      </c>
      <c r="S180" s="49">
        <v>0.53815947600000003</v>
      </c>
      <c r="T180" s="49">
        <v>0.27777031300000005</v>
      </c>
      <c r="U180" s="49">
        <v>0.61991908299999998</v>
      </c>
      <c r="V180" s="49">
        <v>0.62195682799999985</v>
      </c>
      <c r="W180" s="49">
        <v>0.53893185399999988</v>
      </c>
      <c r="X180" s="50">
        <v>0.33403497300000001</v>
      </c>
      <c r="Y180" s="51"/>
      <c r="Z180" s="122">
        <f ca="1">OFFSET(Y180,0,-1)/OFFSET(Y180,0,-2)-1</f>
        <v>-0.38019070403658106</v>
      </c>
      <c r="AA180" s="122">
        <f ca="1">OFFSET(Y180,0,-1)/OFFSET(Y180,0,-5)-1</f>
        <v>0.20255821938754104</v>
      </c>
    </row>
    <row r="181" spans="2:27" x14ac:dyDescent="0.25"/>
    <row r="182" spans="2:27" hidden="1" x14ac:dyDescent="0.25"/>
    <row r="183" spans="2:27" hidden="1" x14ac:dyDescent="0.25"/>
    <row r="184" spans="2:27" hidden="1" x14ac:dyDescent="0.25"/>
    <row r="185" spans="2:27" hidden="1" x14ac:dyDescent="0.25"/>
    <row r="186" spans="2:27" hidden="1" x14ac:dyDescent="0.25"/>
    <row r="187" spans="2:27" hidden="1" x14ac:dyDescent="0.25"/>
    <row r="188" spans="2:27" hidden="1" x14ac:dyDescent="0.25"/>
    <row r="189" spans="2:27" hidden="1" x14ac:dyDescent="0.25"/>
    <row r="190" spans="2:27" x14ac:dyDescent="0.25"/>
    <row r="191" spans="2:27" x14ac:dyDescent="0.25"/>
    <row r="192" spans="2:27" x14ac:dyDescent="0.25"/>
    <row r="193" x14ac:dyDescent="0.25"/>
  </sheetData>
  <dataValidations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43" fitToHeight="2" orientation="portrait" r:id="rId1"/>
  <headerFooter alignWithMargins="0"/>
  <rowBreaks count="1" manualBreakCount="1">
    <brk id="93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C27"/>
  <sheetViews>
    <sheetView zoomScaleNormal="100" workbookViewId="0">
      <selection activeCell="J21" sqref="J21"/>
    </sheetView>
  </sheetViews>
  <sheetFormatPr defaultRowHeight="15" x14ac:dyDescent="0.25"/>
  <cols>
    <col min="1" max="1" width="3.42578125" style="159" customWidth="1"/>
    <col min="2" max="2" width="67" style="159" customWidth="1"/>
    <col min="3" max="3" width="10" style="159" customWidth="1"/>
    <col min="4" max="16384" width="9.140625" style="159"/>
  </cols>
  <sheetData>
    <row r="2" spans="2:3" ht="15.75" x14ac:dyDescent="0.25">
      <c r="B2" s="157" t="s">
        <v>109</v>
      </c>
      <c r="C2" s="158"/>
    </row>
    <row r="3" spans="2:3" x14ac:dyDescent="0.25">
      <c r="B3" s="158"/>
      <c r="C3" s="159" t="s">
        <v>110</v>
      </c>
    </row>
    <row r="4" spans="2:3" x14ac:dyDescent="0.25">
      <c r="B4" s="78" t="s">
        <v>88</v>
      </c>
      <c r="C4" s="160">
        <v>12.756</v>
      </c>
    </row>
    <row r="5" spans="2:3" x14ac:dyDescent="0.25">
      <c r="B5" s="78" t="s">
        <v>89</v>
      </c>
      <c r="C5" s="160">
        <v>3.4160000000000004</v>
      </c>
    </row>
    <row r="6" spans="2:3" x14ac:dyDescent="0.25">
      <c r="B6" s="78" t="s">
        <v>111</v>
      </c>
      <c r="C6" s="160">
        <v>1.9750000000000001</v>
      </c>
    </row>
    <row r="7" spans="2:3" x14ac:dyDescent="0.25">
      <c r="B7" s="78" t="s">
        <v>112</v>
      </c>
      <c r="C7" s="160">
        <v>1.4410000000000001</v>
      </c>
    </row>
    <row r="8" spans="2:3" ht="30" x14ac:dyDescent="0.25">
      <c r="B8" s="78" t="s">
        <v>113</v>
      </c>
      <c r="C8" s="160">
        <v>0.77</v>
      </c>
    </row>
    <row r="9" spans="2:3" ht="15.75" thickBot="1" x14ac:dyDescent="0.3">
      <c r="B9" s="161" t="s">
        <v>114</v>
      </c>
      <c r="C9" s="162">
        <v>16.942</v>
      </c>
    </row>
    <row r="10" spans="2:3" ht="18" customHeight="1" x14ac:dyDescent="0.25">
      <c r="B10" s="139" t="s">
        <v>92</v>
      </c>
      <c r="C10" s="163"/>
    </row>
    <row r="11" spans="2:3" ht="17.25" x14ac:dyDescent="0.25">
      <c r="B11" s="78" t="s">
        <v>115</v>
      </c>
      <c r="C11" s="160">
        <v>0.2</v>
      </c>
    </row>
    <row r="12" spans="2:3" x14ac:dyDescent="0.25">
      <c r="B12" s="106"/>
      <c r="C12" s="164"/>
    </row>
    <row r="13" spans="2:3" x14ac:dyDescent="0.25">
      <c r="B13" s="169" t="s">
        <v>116</v>
      </c>
      <c r="C13" s="169"/>
    </row>
    <row r="14" spans="2:3" x14ac:dyDescent="0.25">
      <c r="B14" s="158"/>
      <c r="C14" s="163"/>
    </row>
    <row r="15" spans="2:3" ht="15.75" x14ac:dyDescent="0.25">
      <c r="B15" s="157" t="s">
        <v>117</v>
      </c>
      <c r="C15" s="163"/>
    </row>
    <row r="16" spans="2:3" x14ac:dyDescent="0.25">
      <c r="B16" s="158"/>
      <c r="C16" s="163" t="s">
        <v>110</v>
      </c>
    </row>
    <row r="17" spans="2:3" x14ac:dyDescent="0.25">
      <c r="B17" s="78" t="s">
        <v>118</v>
      </c>
      <c r="C17" s="160"/>
    </row>
    <row r="18" spans="2:3" x14ac:dyDescent="0.25">
      <c r="B18" s="78" t="s">
        <v>119</v>
      </c>
      <c r="C18" s="160">
        <v>16.399999999999999</v>
      </c>
    </row>
    <row r="19" spans="2:3" x14ac:dyDescent="0.25">
      <c r="B19" s="78" t="s">
        <v>126</v>
      </c>
      <c r="C19" s="160">
        <v>6</v>
      </c>
    </row>
    <row r="20" spans="2:3" x14ac:dyDescent="0.25">
      <c r="B20" s="78" t="s">
        <v>127</v>
      </c>
      <c r="C20" s="160">
        <v>1.7</v>
      </c>
    </row>
    <row r="21" spans="2:3" x14ac:dyDescent="0.25">
      <c r="B21" s="158"/>
      <c r="C21" s="163"/>
    </row>
    <row r="22" spans="2:3" ht="18" x14ac:dyDescent="0.25">
      <c r="B22" s="157" t="s">
        <v>120</v>
      </c>
      <c r="C22" s="163"/>
    </row>
    <row r="23" spans="2:3" x14ac:dyDescent="0.25">
      <c r="B23" s="158"/>
      <c r="C23" s="163" t="s">
        <v>110</v>
      </c>
    </row>
    <row r="24" spans="2:3" x14ac:dyDescent="0.25">
      <c r="B24" s="78" t="s">
        <v>88</v>
      </c>
      <c r="C24" s="160">
        <v>2.5613999999999999</v>
      </c>
    </row>
    <row r="25" spans="2:3" x14ac:dyDescent="0.25">
      <c r="B25" s="78" t="s">
        <v>121</v>
      </c>
      <c r="C25" s="160">
        <v>4.53</v>
      </c>
    </row>
    <row r="27" spans="2:3" x14ac:dyDescent="0.25">
      <c r="B27" s="169" t="s">
        <v>122</v>
      </c>
      <c r="C27" s="169"/>
    </row>
  </sheetData>
  <mergeCells count="2">
    <mergeCell ref="B13:C13"/>
    <mergeCell ref="B27:C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437A11-9BF9-4199-890A-9021BB1129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4B04E5C-3014-4C99-8450-E3E978979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51933C-DDC1-4739-91AB-83712BBFDEE9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2e6c4e6a-6d57-47d6-9288-076169c1f698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30AA237E-839C-494F-94FD-A8CF0C683B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ОР</vt:lpstr>
      <vt:lpstr>Мощности</vt:lpstr>
      <vt:lpstr>ОР!Область_печати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Константин Алексеевич</dc:creator>
  <cp:lastModifiedBy>Климантов Никита Андреевич</cp:lastModifiedBy>
  <dcterms:created xsi:type="dcterms:W3CDTF">2016-10-10T15:16:02Z</dcterms:created>
  <dcterms:modified xsi:type="dcterms:W3CDTF">2017-04-13T15:08:38Z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